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cccgovau-my.sharepoint.com/personal/belinda_wright_accc_gov_au/Documents/Documents/Bel's Print Queue/ANZ Suncorp/"/>
    </mc:Choice>
  </mc:AlternateContent>
  <xr:revisionPtr revIDLastSave="0" documentId="8_{16067DFC-CEEA-4155-AF48-895FFDBE9F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istorical A$ Pricing (BBSW+)" sheetId="24" r:id="rId1"/>
    <sheet name="Historical US$ Pricing (UST+)" sheetId="27" r:id="rId2"/>
    <sheet name="Historical US$ Pricing (BBSW+)" sheetId="28" r:id="rId3"/>
  </sheets>
  <externalReferences>
    <externalReference r:id="rId4"/>
    <externalReference r:id="rId5"/>
  </externalReferences>
  <definedNames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2" hidden="1">{"PVGraph2",#N/A,FALSE,"PV Data"}</definedName>
    <definedName name="_b3" hidden="1">{"PVGraph2",#N/A,FALSE,"PV Data"}</definedName>
    <definedName name="_xlnm._FilterDatabase" localSheetId="0" hidden="1">'Historical A$ Pricing (BBSW+)'!$B$5:$AB$5</definedName>
    <definedName name="_xlnm._FilterDatabase" localSheetId="2" hidden="1">'Historical US$ Pricing (BBSW+)'!$B$5:$P$5</definedName>
    <definedName name="_xlnm._FilterDatabase" localSheetId="1" hidden="1">'Historical US$ Pricing (UST+)'!$B$5:$AC$5</definedName>
    <definedName name="_I2" hidden="1">{"PVGraph2",#N/A,FALSE,"PV Data"}</definedName>
    <definedName name="_i21" hidden="1">{"PVGraph2",#N/A,FALSE,"PV Data"}</definedName>
    <definedName name="_I22" hidden="1">{"PVGraph2",#N/A,FALSE,"PV Data"}</definedName>
    <definedName name="_i2211" hidden="1">{"PVGraph2",#N/A,FALSE,"PV Data"}</definedName>
    <definedName name="_i223" hidden="1">{"PVGraph2",#N/A,FALSE,"PV Data"}</definedName>
    <definedName name="_i23" hidden="1">{"PVGraph2",#N/A,FALSE,"PV Data"}</definedName>
    <definedName name="_i2323" hidden="1">{"PVGraph2",#N/A,FALSE,"PV Data"}</definedName>
    <definedName name="_i24" hidden="1">{"PVGraph2",#N/A,FALSE,"PV Data"}</definedName>
    <definedName name="_I3" hidden="1">{"PVGraph2",#N/A,FALSE,"PV Data"}</definedName>
    <definedName name="_II2" hidden="1">{"PVGraph2",#N/A,FALSE,"PV Data"}</definedName>
    <definedName name="_q234" hidden="1">'[1]sales vol.'!$J$211:$J$214</definedName>
    <definedName name="_s1" hidden="1">'[2]sales vol.'!$J$34:$J$37</definedName>
    <definedName name="_s2" hidden="1">'[2]sales vol.'!$J$398:$J$401</definedName>
    <definedName name="_s3" hidden="1">'[2]sales vol.'!$J$211:$J$214</definedName>
    <definedName name="_s4" hidden="1">'[2]sales vol.'!$I$1121:$I$1122</definedName>
    <definedName name="_s5" hidden="1">'[2]sales vol.'!$I$1632:$I$1635</definedName>
    <definedName name="_s6" hidden="1">'[2]sales vol.'!$I$2248:$I$2251</definedName>
    <definedName name="_w1" hidden="1">{"PVGraph2",#N/A,FALSE,"PV Data"}</definedName>
    <definedName name="_w11" hidden="1">{"PVGraph2",#N/A,FALSE,"PV Data"}</definedName>
    <definedName name="_w112" hidden="1">{"PVGraph2",#N/A,FALSE,"PV Data"}</definedName>
    <definedName name="_w1121" hidden="1">{"PVGraph2",#N/A,FALSE,"PV Data"}</definedName>
    <definedName name="_w12" hidden="1">{"PVGraph2",#N/A,FALSE,"PV Data"}</definedName>
    <definedName name="_w121" hidden="1">{"PVGraph2",#N/A,FALSE,"PV Data"}</definedName>
    <definedName name="_w12345" hidden="1">{"PVGraph2",#N/A,FALSE,"PV Data"}</definedName>
    <definedName name="_w13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_y22" hidden="1">{"PVGraph2",#N/A,FALSE,"PV Data"}</definedName>
    <definedName name="_xlnm.Print_Area" localSheetId="0">'Historical A$ Pricing (BBSW+)'!$B$2:$U$311</definedName>
    <definedName name="_xlnm.Print_Area" localSheetId="2">'Historical US$ Pricing (BBSW+)'!$B$2:$U$308</definedName>
    <definedName name="_xlnm.Print_Area" localSheetId="1">'Historical US$ Pricing (UST+)'!$B$2:$U$308</definedName>
    <definedName name="_xlnm.Print_Titles" localSheetId="0">'Historical A$ Pricing (BBSW+)'!$2:$5</definedName>
    <definedName name="_xlnm.Print_Titles" localSheetId="2">'Historical US$ Pricing (BBSW+)'!$2:$5</definedName>
    <definedName name="_xlnm.Print_Titles" localSheetId="1">'Historical US$ Pricing (UST+)'!$2:$5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8" i="28" l="1"/>
  <c r="E308" i="28"/>
  <c r="H307" i="28"/>
  <c r="E307" i="28"/>
  <c r="H306" i="28"/>
  <c r="E306" i="28"/>
  <c r="H305" i="28"/>
  <c r="E305" i="28"/>
  <c r="H304" i="28"/>
  <c r="E304" i="28"/>
  <c r="H303" i="28"/>
  <c r="E303" i="28"/>
  <c r="H302" i="28"/>
  <c r="E302" i="28"/>
  <c r="H301" i="28"/>
  <c r="E301" i="28"/>
  <c r="H300" i="28"/>
  <c r="E300" i="28"/>
  <c r="H299" i="28"/>
  <c r="E299" i="28"/>
  <c r="H298" i="28"/>
  <c r="E298" i="28"/>
  <c r="H297" i="28"/>
  <c r="E297" i="28"/>
  <c r="H296" i="28"/>
  <c r="E296" i="28"/>
  <c r="H295" i="28"/>
  <c r="E295" i="28"/>
  <c r="H294" i="28"/>
  <c r="E294" i="28"/>
  <c r="G293" i="28"/>
  <c r="H293" i="28" s="1"/>
  <c r="E293" i="28"/>
  <c r="H292" i="28"/>
  <c r="C292" i="28"/>
  <c r="E292" i="28" s="1"/>
  <c r="H291" i="28"/>
  <c r="E291" i="28"/>
  <c r="H290" i="28"/>
  <c r="E290" i="28"/>
  <c r="H289" i="28"/>
  <c r="E289" i="28"/>
  <c r="H288" i="28"/>
  <c r="E288" i="28"/>
  <c r="H287" i="28"/>
  <c r="E287" i="28"/>
  <c r="H286" i="28"/>
  <c r="E286" i="28"/>
  <c r="H285" i="28"/>
  <c r="E285" i="28"/>
  <c r="H284" i="28"/>
  <c r="E284" i="28"/>
  <c r="H283" i="28"/>
  <c r="E283" i="28"/>
  <c r="H282" i="28"/>
  <c r="E282" i="28"/>
  <c r="H281" i="28"/>
  <c r="E281" i="28"/>
  <c r="H280" i="28"/>
  <c r="E280" i="28"/>
  <c r="H279" i="28"/>
  <c r="E279" i="28"/>
  <c r="H278" i="28"/>
  <c r="E278" i="28"/>
  <c r="H277" i="28"/>
  <c r="E277" i="28"/>
  <c r="H276" i="28"/>
  <c r="E276" i="28"/>
  <c r="H275" i="28"/>
  <c r="E275" i="28"/>
  <c r="H274" i="28"/>
  <c r="E274" i="28"/>
  <c r="H273" i="28"/>
  <c r="E273" i="28"/>
  <c r="H272" i="28"/>
  <c r="E272" i="28"/>
  <c r="H271" i="28"/>
  <c r="E271" i="28"/>
  <c r="H270" i="28"/>
  <c r="E270" i="28"/>
  <c r="H269" i="28"/>
  <c r="E269" i="28"/>
  <c r="H268" i="28"/>
  <c r="E268" i="28"/>
  <c r="H267" i="28"/>
  <c r="E267" i="28"/>
  <c r="H266" i="28"/>
  <c r="E266" i="28"/>
  <c r="H265" i="28"/>
  <c r="E265" i="28"/>
  <c r="H264" i="28"/>
  <c r="E264" i="28"/>
  <c r="H263" i="28"/>
  <c r="E263" i="28"/>
  <c r="H262" i="28"/>
  <c r="E262" i="28"/>
  <c r="H261" i="28"/>
  <c r="E261" i="28"/>
  <c r="H260" i="28"/>
  <c r="E260" i="28"/>
  <c r="H259" i="28"/>
  <c r="E259" i="28"/>
  <c r="H258" i="28"/>
  <c r="E258" i="28"/>
  <c r="H257" i="28"/>
  <c r="E257" i="28"/>
  <c r="H256" i="28"/>
  <c r="E256" i="28"/>
  <c r="H255" i="28"/>
  <c r="E255" i="28"/>
  <c r="H254" i="28"/>
  <c r="E254" i="28"/>
  <c r="H253" i="28"/>
  <c r="E253" i="28"/>
  <c r="H252" i="28"/>
  <c r="E252" i="28"/>
  <c r="H251" i="28"/>
  <c r="E251" i="28"/>
  <c r="H250" i="28"/>
  <c r="E250" i="28"/>
  <c r="H249" i="28"/>
  <c r="E249" i="28"/>
  <c r="H248" i="28"/>
  <c r="E248" i="28"/>
  <c r="H247" i="28"/>
  <c r="E247" i="28"/>
  <c r="H246" i="28"/>
  <c r="E246" i="28"/>
  <c r="H245" i="28"/>
  <c r="E245" i="28"/>
  <c r="H244" i="28"/>
  <c r="E244" i="28"/>
  <c r="H243" i="28"/>
  <c r="E243" i="28"/>
  <c r="H242" i="28"/>
  <c r="E242" i="28"/>
  <c r="H241" i="28"/>
  <c r="E241" i="28"/>
  <c r="H240" i="28"/>
  <c r="E240" i="28"/>
  <c r="H239" i="28"/>
  <c r="E239" i="28"/>
  <c r="H238" i="28"/>
  <c r="E238" i="28"/>
  <c r="H237" i="28"/>
  <c r="E237" i="28"/>
  <c r="H236" i="28"/>
  <c r="E236" i="28"/>
  <c r="H235" i="28"/>
  <c r="E235" i="28"/>
  <c r="H234" i="28"/>
  <c r="E234" i="28"/>
  <c r="H233" i="28"/>
  <c r="E233" i="28"/>
  <c r="H232" i="28"/>
  <c r="E232" i="28"/>
  <c r="H231" i="28"/>
  <c r="E231" i="28"/>
  <c r="H230" i="28"/>
  <c r="E230" i="28"/>
  <c r="H229" i="28"/>
  <c r="E229" i="28"/>
  <c r="H228" i="28"/>
  <c r="E228" i="28"/>
  <c r="H227" i="28"/>
  <c r="E227" i="28"/>
  <c r="H226" i="28"/>
  <c r="E226" i="28"/>
  <c r="H225" i="28"/>
  <c r="E225" i="28"/>
  <c r="H224" i="28"/>
  <c r="E224" i="28"/>
  <c r="H223" i="28"/>
  <c r="E223" i="28"/>
  <c r="H222" i="28"/>
  <c r="E222" i="28"/>
  <c r="H221" i="28"/>
  <c r="E221" i="28"/>
  <c r="H220" i="28"/>
  <c r="E220" i="28"/>
  <c r="H219" i="28"/>
  <c r="E219" i="28"/>
  <c r="H218" i="28"/>
  <c r="E218" i="28"/>
  <c r="H217" i="28"/>
  <c r="E217" i="28"/>
  <c r="H216" i="28"/>
  <c r="E216" i="28"/>
  <c r="H215" i="28"/>
  <c r="E215" i="28"/>
  <c r="H214" i="28"/>
  <c r="E214" i="28"/>
  <c r="H213" i="28"/>
  <c r="E213" i="28"/>
  <c r="H212" i="28"/>
  <c r="E212" i="28"/>
  <c r="H211" i="28"/>
  <c r="E211" i="28"/>
  <c r="H210" i="28"/>
  <c r="E210" i="28"/>
  <c r="H209" i="28"/>
  <c r="E209" i="28"/>
  <c r="H208" i="28"/>
  <c r="E208" i="28"/>
  <c r="H207" i="28"/>
  <c r="E207" i="28"/>
  <c r="H206" i="28"/>
  <c r="E206" i="28"/>
  <c r="H205" i="28"/>
  <c r="E205" i="28"/>
  <c r="H204" i="28"/>
  <c r="E204" i="28"/>
  <c r="H203" i="28"/>
  <c r="E203" i="28"/>
  <c r="H202" i="28"/>
  <c r="D202" i="28"/>
  <c r="E202" i="28" s="1"/>
  <c r="H201" i="28"/>
  <c r="E201" i="28"/>
  <c r="H200" i="28"/>
  <c r="E200" i="28"/>
  <c r="H199" i="28"/>
  <c r="E199" i="28"/>
  <c r="H198" i="28"/>
  <c r="E198" i="28"/>
  <c r="H197" i="28"/>
  <c r="E197" i="28"/>
  <c r="H196" i="28"/>
  <c r="E196" i="28"/>
  <c r="H195" i="28"/>
  <c r="E195" i="28"/>
  <c r="H194" i="28"/>
  <c r="E194" i="28"/>
  <c r="H193" i="28"/>
  <c r="E193" i="28"/>
  <c r="H192" i="28"/>
  <c r="E192" i="28"/>
  <c r="H191" i="28"/>
  <c r="E191" i="28"/>
  <c r="H190" i="28"/>
  <c r="E190" i="28"/>
  <c r="H189" i="28"/>
  <c r="E189" i="28"/>
  <c r="H188" i="28"/>
  <c r="E188" i="28"/>
  <c r="H187" i="28"/>
  <c r="E187" i="28"/>
  <c r="H186" i="28"/>
  <c r="E186" i="28"/>
  <c r="H185" i="28"/>
  <c r="E185" i="28"/>
  <c r="H184" i="28"/>
  <c r="E184" i="28"/>
  <c r="H183" i="28"/>
  <c r="E183" i="28"/>
  <c r="H182" i="28"/>
  <c r="E182" i="28"/>
  <c r="H181" i="28"/>
  <c r="E181" i="28"/>
  <c r="H180" i="28"/>
  <c r="E180" i="28"/>
  <c r="H179" i="28"/>
  <c r="E179" i="28"/>
  <c r="H178" i="28"/>
  <c r="E178" i="28"/>
  <c r="H177" i="28"/>
  <c r="E177" i="28"/>
  <c r="H176" i="28"/>
  <c r="E176" i="28"/>
  <c r="H175" i="28"/>
  <c r="E175" i="28"/>
  <c r="H174" i="28"/>
  <c r="E174" i="28"/>
  <c r="H173" i="28"/>
  <c r="E173" i="28"/>
  <c r="H172" i="28"/>
  <c r="E172" i="28"/>
  <c r="H171" i="28"/>
  <c r="E171" i="28"/>
  <c r="H170" i="28"/>
  <c r="E170" i="28"/>
  <c r="H169" i="28"/>
  <c r="E169" i="28"/>
  <c r="H168" i="28"/>
  <c r="E168" i="28"/>
  <c r="H167" i="28"/>
  <c r="E167" i="28"/>
  <c r="H166" i="28"/>
  <c r="E166" i="28"/>
  <c r="H165" i="28"/>
  <c r="E165" i="28"/>
  <c r="H164" i="28"/>
  <c r="E164" i="28"/>
  <c r="H163" i="28"/>
  <c r="E163" i="28"/>
  <c r="H162" i="28"/>
  <c r="E162" i="28"/>
  <c r="H161" i="28"/>
  <c r="E161" i="28"/>
  <c r="H160" i="28"/>
  <c r="E160" i="28"/>
  <c r="H159" i="28"/>
  <c r="E159" i="28"/>
  <c r="H158" i="28"/>
  <c r="E158" i="28"/>
  <c r="H157" i="28"/>
  <c r="E157" i="28"/>
  <c r="H156" i="28"/>
  <c r="E156" i="28"/>
  <c r="H155" i="28"/>
  <c r="E155" i="28"/>
  <c r="H154" i="28"/>
  <c r="E154" i="28"/>
  <c r="H153" i="28"/>
  <c r="E153" i="28"/>
  <c r="H152" i="28"/>
  <c r="E152" i="28"/>
  <c r="H151" i="28"/>
  <c r="E151" i="28"/>
  <c r="H150" i="28"/>
  <c r="E150" i="28"/>
  <c r="H149" i="28"/>
  <c r="E149" i="28"/>
  <c r="H148" i="28"/>
  <c r="E148" i="28"/>
  <c r="H147" i="28"/>
  <c r="E147" i="28"/>
  <c r="H146" i="28"/>
  <c r="E146" i="28"/>
  <c r="H145" i="28"/>
  <c r="E145" i="28"/>
  <c r="H144" i="28"/>
  <c r="E144" i="28"/>
  <c r="H143" i="28"/>
  <c r="E143" i="28"/>
  <c r="H142" i="28"/>
  <c r="E142" i="28"/>
  <c r="H141" i="28"/>
  <c r="E141" i="28"/>
  <c r="H140" i="28"/>
  <c r="E140" i="28"/>
  <c r="H139" i="28"/>
  <c r="E139" i="28"/>
  <c r="H138" i="28"/>
  <c r="E138" i="28"/>
  <c r="H137" i="28"/>
  <c r="E137" i="28"/>
  <c r="H136" i="28"/>
  <c r="E136" i="28"/>
  <c r="H135" i="28"/>
  <c r="E135" i="28"/>
  <c r="H134" i="28"/>
  <c r="E134" i="28"/>
  <c r="H133" i="28"/>
  <c r="E133" i="28"/>
  <c r="H132" i="28"/>
  <c r="E132" i="28"/>
  <c r="H131" i="28"/>
  <c r="E131" i="28"/>
  <c r="H130" i="28"/>
  <c r="E130" i="28"/>
  <c r="H129" i="28"/>
  <c r="E129" i="28"/>
  <c r="H128" i="28"/>
  <c r="E128" i="28"/>
  <c r="H127" i="28"/>
  <c r="E127" i="28"/>
  <c r="H126" i="28"/>
  <c r="E126" i="28"/>
  <c r="H125" i="28"/>
  <c r="E125" i="28"/>
  <c r="H124" i="28"/>
  <c r="E124" i="28"/>
  <c r="H123" i="28"/>
  <c r="E123" i="28"/>
  <c r="H122" i="28"/>
  <c r="E122" i="28"/>
  <c r="H121" i="28"/>
  <c r="E121" i="28"/>
  <c r="H120" i="28"/>
  <c r="E120" i="28"/>
  <c r="H119" i="28"/>
  <c r="E119" i="28"/>
  <c r="H118" i="28"/>
  <c r="E118" i="28"/>
  <c r="H117" i="28"/>
  <c r="E117" i="28"/>
  <c r="H116" i="28"/>
  <c r="E116" i="28"/>
  <c r="H115" i="28"/>
  <c r="E115" i="28"/>
  <c r="H114" i="28"/>
  <c r="E114" i="28"/>
  <c r="H113" i="28"/>
  <c r="E113" i="28"/>
  <c r="H112" i="28"/>
  <c r="E112" i="28"/>
  <c r="H111" i="28"/>
  <c r="E111" i="28"/>
  <c r="H110" i="28"/>
  <c r="E110" i="28"/>
  <c r="H109" i="28"/>
  <c r="E109" i="28"/>
  <c r="H108" i="28"/>
  <c r="E108" i="28"/>
  <c r="H107" i="28"/>
  <c r="E107" i="28"/>
  <c r="H106" i="28"/>
  <c r="E106" i="28"/>
  <c r="H105" i="28"/>
  <c r="E105" i="28"/>
  <c r="H104" i="28"/>
  <c r="E104" i="28"/>
  <c r="H103" i="28"/>
  <c r="E103" i="28"/>
  <c r="H102" i="28"/>
  <c r="E102" i="28"/>
  <c r="H101" i="28"/>
  <c r="E101" i="28"/>
  <c r="H100" i="28"/>
  <c r="E100" i="28"/>
  <c r="H99" i="28"/>
  <c r="E99" i="28"/>
  <c r="H98" i="28"/>
  <c r="E98" i="28"/>
  <c r="H97" i="28"/>
  <c r="E97" i="28"/>
  <c r="H96" i="28"/>
  <c r="E96" i="28"/>
  <c r="H95" i="28"/>
  <c r="E95" i="28"/>
  <c r="H94" i="28"/>
  <c r="E94" i="28"/>
  <c r="H93" i="28"/>
  <c r="E93" i="28"/>
  <c r="H92" i="28"/>
  <c r="E92" i="28"/>
  <c r="H91" i="28"/>
  <c r="E91" i="28"/>
  <c r="H90" i="28"/>
  <c r="E90" i="28"/>
  <c r="H89" i="28"/>
  <c r="E89" i="28"/>
  <c r="H88" i="28"/>
  <c r="E88" i="28"/>
  <c r="H87" i="28"/>
  <c r="E87" i="28"/>
  <c r="H86" i="28"/>
  <c r="E86" i="28"/>
  <c r="H85" i="28"/>
  <c r="E85" i="28"/>
  <c r="H84" i="28"/>
  <c r="E84" i="28"/>
  <c r="H83" i="28"/>
  <c r="E83" i="28"/>
  <c r="H82" i="28"/>
  <c r="E82" i="28"/>
  <c r="H81" i="28"/>
  <c r="E81" i="28"/>
  <c r="H80" i="28"/>
  <c r="E80" i="28"/>
  <c r="H79" i="28"/>
  <c r="E79" i="28"/>
  <c r="H78" i="28"/>
  <c r="E78" i="28"/>
  <c r="H77" i="28"/>
  <c r="E77" i="28"/>
  <c r="H76" i="28"/>
  <c r="E76" i="28"/>
  <c r="H75" i="28"/>
  <c r="E75" i="28"/>
  <c r="H74" i="28"/>
  <c r="E74" i="28"/>
  <c r="H73" i="28"/>
  <c r="E73" i="28"/>
  <c r="H72" i="28"/>
  <c r="E72" i="28"/>
  <c r="H71" i="28"/>
  <c r="E71" i="28"/>
  <c r="H70" i="28"/>
  <c r="E70" i="28"/>
  <c r="H69" i="28"/>
  <c r="E69" i="28"/>
  <c r="H68" i="28"/>
  <c r="E68" i="28"/>
  <c r="H67" i="28"/>
  <c r="E67" i="28"/>
  <c r="H66" i="28"/>
  <c r="E66" i="28"/>
  <c r="H65" i="28"/>
  <c r="E65" i="28"/>
  <c r="H64" i="28"/>
  <c r="E64" i="28"/>
  <c r="H63" i="28"/>
  <c r="E63" i="28"/>
  <c r="H62" i="28"/>
  <c r="E62" i="28"/>
  <c r="H61" i="28"/>
  <c r="E61" i="28"/>
  <c r="H60" i="28"/>
  <c r="E60" i="28"/>
  <c r="H59" i="28"/>
  <c r="E59" i="28"/>
  <c r="H58" i="28"/>
  <c r="E58" i="28"/>
  <c r="H57" i="28"/>
  <c r="E57" i="28"/>
  <c r="H56" i="28"/>
  <c r="E56" i="28"/>
  <c r="H55" i="28"/>
  <c r="E55" i="28"/>
  <c r="H54" i="28"/>
  <c r="E54" i="28"/>
  <c r="H53" i="28"/>
  <c r="E53" i="28"/>
  <c r="H52" i="28"/>
  <c r="E52" i="28"/>
  <c r="H51" i="28"/>
  <c r="E51" i="28"/>
  <c r="H50" i="28"/>
  <c r="E50" i="28"/>
  <c r="H49" i="28"/>
  <c r="E49" i="28"/>
  <c r="H48" i="28"/>
  <c r="E48" i="28"/>
  <c r="H47" i="28"/>
  <c r="E47" i="28"/>
  <c r="H46" i="28"/>
  <c r="E46" i="28"/>
  <c r="H45" i="28"/>
  <c r="E45" i="28"/>
  <c r="H44" i="28"/>
  <c r="E44" i="28"/>
  <c r="H43" i="28"/>
  <c r="E43" i="28"/>
  <c r="H42" i="28"/>
  <c r="E42" i="28"/>
  <c r="H41" i="28"/>
  <c r="E41" i="28"/>
  <c r="H40" i="28"/>
  <c r="E40" i="28"/>
  <c r="H39" i="28"/>
  <c r="E39" i="28"/>
  <c r="H38" i="28"/>
  <c r="E38" i="28"/>
  <c r="H37" i="28"/>
  <c r="E37" i="28"/>
  <c r="H36" i="28"/>
  <c r="E36" i="28"/>
  <c r="H35" i="28"/>
  <c r="E35" i="28"/>
  <c r="H34" i="28"/>
  <c r="E34" i="28"/>
  <c r="H33" i="28"/>
  <c r="E33" i="28"/>
  <c r="H32" i="28"/>
  <c r="E32" i="28"/>
  <c r="H31" i="28"/>
  <c r="E31" i="28"/>
  <c r="H30" i="28"/>
  <c r="E30" i="28"/>
  <c r="H29" i="28"/>
  <c r="E29" i="28"/>
  <c r="H28" i="28"/>
  <c r="E28" i="28"/>
  <c r="H27" i="28"/>
  <c r="E27" i="28"/>
  <c r="H26" i="28"/>
  <c r="E26" i="28"/>
  <c r="H25" i="28"/>
  <c r="E25" i="28"/>
  <c r="H24" i="28"/>
  <c r="E24" i="28"/>
  <c r="H23" i="28"/>
  <c r="E23" i="28"/>
  <c r="H22" i="28"/>
  <c r="E22" i="28"/>
  <c r="H21" i="28"/>
  <c r="E21" i="28"/>
  <c r="H20" i="28"/>
  <c r="E20" i="28"/>
  <c r="H19" i="28"/>
  <c r="E19" i="28"/>
  <c r="H18" i="28"/>
  <c r="E18" i="28"/>
  <c r="H17" i="28"/>
  <c r="E17" i="28"/>
  <c r="H16" i="28"/>
  <c r="E16" i="28"/>
  <c r="H15" i="28"/>
  <c r="E15" i="28"/>
  <c r="H14" i="28"/>
  <c r="E14" i="28"/>
  <c r="G13" i="28"/>
  <c r="F13" i="28"/>
  <c r="D13" i="28"/>
  <c r="C13" i="28"/>
  <c r="G12" i="28"/>
  <c r="F12" i="28"/>
  <c r="D12" i="28"/>
  <c r="C12" i="28"/>
  <c r="H11" i="28"/>
  <c r="E11" i="28"/>
  <c r="F10" i="28"/>
  <c r="H10" i="28" s="1"/>
  <c r="C10" i="28"/>
  <c r="E10" i="28" s="1"/>
  <c r="G9" i="28"/>
  <c r="F9" i="28"/>
  <c r="D9" i="28"/>
  <c r="C9" i="28"/>
  <c r="G8" i="28"/>
  <c r="F8" i="28"/>
  <c r="D8" i="28"/>
  <c r="C8" i="28"/>
  <c r="H7" i="28"/>
  <c r="E7" i="28"/>
  <c r="G6" i="28"/>
  <c r="F6" i="28"/>
  <c r="D6" i="28"/>
  <c r="C6" i="28"/>
  <c r="H311" i="24"/>
  <c r="H310" i="24"/>
  <c r="H309" i="24"/>
  <c r="H308" i="24"/>
  <c r="H307" i="24"/>
  <c r="H306" i="24"/>
  <c r="H305" i="24"/>
  <c r="H304" i="24"/>
  <c r="H303" i="24"/>
  <c r="H302" i="24"/>
  <c r="H301" i="24"/>
  <c r="H300" i="24"/>
  <c r="H299" i="24"/>
  <c r="H298" i="24"/>
  <c r="H297" i="24"/>
  <c r="H296" i="24"/>
  <c r="H295" i="24"/>
  <c r="H294" i="24"/>
  <c r="H293" i="24"/>
  <c r="H292" i="24"/>
  <c r="H291" i="24"/>
  <c r="H290" i="24"/>
  <c r="H289" i="24"/>
  <c r="H288" i="24"/>
  <c r="H287" i="24"/>
  <c r="H286" i="24"/>
  <c r="H285" i="24"/>
  <c r="H284" i="24"/>
  <c r="H283" i="24"/>
  <c r="H282" i="24"/>
  <c r="H281" i="24"/>
  <c r="H280" i="24"/>
  <c r="H279" i="24"/>
  <c r="H278" i="24"/>
  <c r="H277" i="24"/>
  <c r="H276" i="24"/>
  <c r="H275" i="24"/>
  <c r="H274" i="24"/>
  <c r="H273" i="24"/>
  <c r="H272" i="24"/>
  <c r="H271" i="24"/>
  <c r="H270" i="24"/>
  <c r="H269" i="24"/>
  <c r="H268" i="24"/>
  <c r="H267" i="24"/>
  <c r="H266" i="24"/>
  <c r="H265" i="24"/>
  <c r="H264" i="24"/>
  <c r="H263" i="24"/>
  <c r="H262" i="24"/>
  <c r="H261" i="24"/>
  <c r="H260" i="24"/>
  <c r="H259" i="24"/>
  <c r="H258" i="24"/>
  <c r="H257" i="24"/>
  <c r="H256" i="24"/>
  <c r="H255" i="24"/>
  <c r="H254" i="24"/>
  <c r="H253" i="24"/>
  <c r="H252" i="24"/>
  <c r="H251" i="24"/>
  <c r="H250" i="24"/>
  <c r="H249" i="24"/>
  <c r="H248" i="24"/>
  <c r="H247" i="24"/>
  <c r="H246" i="24"/>
  <c r="H245" i="24"/>
  <c r="H244" i="24"/>
  <c r="H243" i="24"/>
  <c r="H242" i="24"/>
  <c r="H241" i="24"/>
  <c r="H240" i="24"/>
  <c r="H239" i="24"/>
  <c r="H238" i="24"/>
  <c r="H237" i="24"/>
  <c r="H236" i="24"/>
  <c r="H235" i="24"/>
  <c r="H234" i="24"/>
  <c r="H233" i="24"/>
  <c r="H232" i="24"/>
  <c r="H231" i="24"/>
  <c r="H230" i="24"/>
  <c r="H229" i="24"/>
  <c r="H228" i="24"/>
  <c r="H227" i="24"/>
  <c r="H226" i="24"/>
  <c r="H225" i="24"/>
  <c r="H224" i="24"/>
  <c r="H223" i="24"/>
  <c r="H222" i="24"/>
  <c r="H221" i="24"/>
  <c r="H220" i="24"/>
  <c r="H219" i="24"/>
  <c r="H218" i="24"/>
  <c r="H217" i="24"/>
  <c r="H216" i="24"/>
  <c r="H215" i="24"/>
  <c r="H214" i="24"/>
  <c r="H213" i="24"/>
  <c r="H212" i="24"/>
  <c r="H211" i="24"/>
  <c r="H210" i="24"/>
  <c r="H209" i="24"/>
  <c r="H208" i="24"/>
  <c r="H207" i="24"/>
  <c r="H206" i="24"/>
  <c r="H205" i="24"/>
  <c r="H204" i="24"/>
  <c r="H203" i="24"/>
  <c r="H202" i="24"/>
  <c r="H201" i="24"/>
  <c r="H200" i="24"/>
  <c r="H199" i="24"/>
  <c r="H198" i="24"/>
  <c r="H197" i="24"/>
  <c r="H196" i="24"/>
  <c r="H195" i="24"/>
  <c r="H194" i="24"/>
  <c r="H193" i="24"/>
  <c r="H192" i="24"/>
  <c r="H191" i="24"/>
  <c r="H190" i="24"/>
  <c r="H189" i="24"/>
  <c r="H188" i="24"/>
  <c r="H187" i="24"/>
  <c r="H186" i="24"/>
  <c r="H185" i="24"/>
  <c r="H184" i="24"/>
  <c r="H183" i="24"/>
  <c r="H182" i="24"/>
  <c r="H181" i="24"/>
  <c r="H180" i="24"/>
  <c r="H179" i="24"/>
  <c r="H178" i="24"/>
  <c r="H177" i="24"/>
  <c r="H176" i="24"/>
  <c r="H175" i="24"/>
  <c r="H174" i="24"/>
  <c r="H173" i="24"/>
  <c r="H172" i="24"/>
  <c r="H171" i="24"/>
  <c r="H170" i="24"/>
  <c r="H169" i="24"/>
  <c r="H168" i="24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6" i="24"/>
  <c r="H7" i="24"/>
  <c r="H8" i="24"/>
  <c r="H9" i="24"/>
  <c r="H10" i="24"/>
  <c r="H11" i="24"/>
  <c r="H13" i="24"/>
  <c r="E11" i="24"/>
  <c r="E10" i="24"/>
  <c r="E9" i="24"/>
  <c r="E8" i="24"/>
  <c r="E7" i="24"/>
  <c r="E6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0" i="24"/>
  <c r="E111" i="24"/>
  <c r="E112" i="24"/>
  <c r="E113" i="24"/>
  <c r="E114" i="24"/>
  <c r="E115" i="24"/>
  <c r="E116" i="24"/>
  <c r="E117" i="24"/>
  <c r="E118" i="24"/>
  <c r="E119" i="24"/>
  <c r="E120" i="24"/>
  <c r="E121" i="24"/>
  <c r="E122" i="24"/>
  <c r="E123" i="24"/>
  <c r="E124" i="24"/>
  <c r="E125" i="24"/>
  <c r="E126" i="24"/>
  <c r="E127" i="24"/>
  <c r="E128" i="24"/>
  <c r="E129" i="24"/>
  <c r="E130" i="24"/>
  <c r="E131" i="24"/>
  <c r="E132" i="24"/>
  <c r="E133" i="24"/>
  <c r="E134" i="24"/>
  <c r="E135" i="24"/>
  <c r="E136" i="24"/>
  <c r="E137" i="24"/>
  <c r="E138" i="24"/>
  <c r="E139" i="24"/>
  <c r="E140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4" i="24"/>
  <c r="E165" i="24"/>
  <c r="E166" i="24"/>
  <c r="E167" i="24"/>
  <c r="E168" i="24"/>
  <c r="E169" i="24"/>
  <c r="E170" i="24"/>
  <c r="E171" i="24"/>
  <c r="E172" i="24"/>
  <c r="E173" i="24"/>
  <c r="E174" i="24"/>
  <c r="E175" i="24"/>
  <c r="E176" i="24"/>
  <c r="E177" i="24"/>
  <c r="E178" i="24"/>
  <c r="E179" i="24"/>
  <c r="E180" i="24"/>
  <c r="E181" i="24"/>
  <c r="E182" i="24"/>
  <c r="E183" i="24"/>
  <c r="E184" i="24"/>
  <c r="E185" i="24"/>
  <c r="E186" i="24"/>
  <c r="E187" i="24"/>
  <c r="E188" i="24"/>
  <c r="E189" i="24"/>
  <c r="E190" i="24"/>
  <c r="E191" i="24"/>
  <c r="E192" i="24"/>
  <c r="E193" i="24"/>
  <c r="E194" i="24"/>
  <c r="E195" i="24"/>
  <c r="E196" i="24"/>
  <c r="E197" i="24"/>
  <c r="E198" i="24"/>
  <c r="E199" i="24"/>
  <c r="E200" i="24"/>
  <c r="E201" i="24"/>
  <c r="E202" i="24"/>
  <c r="E203" i="24"/>
  <c r="E204" i="24"/>
  <c r="E205" i="24"/>
  <c r="E206" i="24"/>
  <c r="E207" i="24"/>
  <c r="E208" i="24"/>
  <c r="E209" i="24"/>
  <c r="E210" i="24"/>
  <c r="E211" i="24"/>
  <c r="E212" i="24"/>
  <c r="E213" i="24"/>
  <c r="E214" i="24"/>
  <c r="E215" i="24"/>
  <c r="E216" i="24"/>
  <c r="E217" i="24"/>
  <c r="E218" i="24"/>
  <c r="E219" i="24"/>
  <c r="E220" i="24"/>
  <c r="E221" i="24"/>
  <c r="E222" i="24"/>
  <c r="E223" i="24"/>
  <c r="E224" i="24"/>
  <c r="E225" i="24"/>
  <c r="E226" i="24"/>
  <c r="E227" i="24"/>
  <c r="E228" i="24"/>
  <c r="E229" i="24"/>
  <c r="E230" i="24"/>
  <c r="E231" i="24"/>
  <c r="E232" i="24"/>
  <c r="E233" i="24"/>
  <c r="E234" i="24"/>
  <c r="E235" i="24"/>
  <c r="E236" i="24"/>
  <c r="E237" i="24"/>
  <c r="E238" i="24"/>
  <c r="E239" i="24"/>
  <c r="E240" i="24"/>
  <c r="E241" i="24"/>
  <c r="E242" i="24"/>
  <c r="E243" i="24"/>
  <c r="E244" i="24"/>
  <c r="E245" i="24"/>
  <c r="E246" i="24"/>
  <c r="E247" i="24"/>
  <c r="E248" i="24"/>
  <c r="E249" i="24"/>
  <c r="E250" i="24"/>
  <c r="E251" i="24"/>
  <c r="E252" i="24"/>
  <c r="E253" i="24"/>
  <c r="E254" i="24"/>
  <c r="E255" i="24"/>
  <c r="E256" i="24"/>
  <c r="E257" i="24"/>
  <c r="E258" i="24"/>
  <c r="E259" i="24"/>
  <c r="E260" i="24"/>
  <c r="E261" i="24"/>
  <c r="E262" i="24"/>
  <c r="E263" i="24"/>
  <c r="E264" i="24"/>
  <c r="E265" i="24"/>
  <c r="E266" i="24"/>
  <c r="E267" i="24"/>
  <c r="E268" i="24"/>
  <c r="E269" i="24"/>
  <c r="E270" i="24"/>
  <c r="E271" i="24"/>
  <c r="E272" i="24"/>
  <c r="E273" i="24"/>
  <c r="E274" i="24"/>
  <c r="E275" i="24"/>
  <c r="E276" i="24"/>
  <c r="E277" i="24"/>
  <c r="E278" i="24"/>
  <c r="E279" i="24"/>
  <c r="E280" i="24"/>
  <c r="E281" i="24"/>
  <c r="E282" i="24"/>
  <c r="E283" i="24"/>
  <c r="E284" i="24"/>
  <c r="E285" i="24"/>
  <c r="E286" i="24"/>
  <c r="E287" i="24"/>
  <c r="E288" i="24"/>
  <c r="E289" i="24"/>
  <c r="E290" i="24"/>
  <c r="E291" i="24"/>
  <c r="E292" i="24"/>
  <c r="E293" i="24"/>
  <c r="E294" i="24"/>
  <c r="E295" i="24"/>
  <c r="E296" i="24"/>
  <c r="E297" i="24"/>
  <c r="E298" i="24"/>
  <c r="E299" i="24"/>
  <c r="E300" i="24"/>
  <c r="E301" i="24"/>
  <c r="E302" i="24"/>
  <c r="E303" i="24"/>
  <c r="E304" i="24"/>
  <c r="E305" i="24"/>
  <c r="E306" i="24"/>
  <c r="E307" i="24"/>
  <c r="E308" i="24"/>
  <c r="E309" i="24"/>
  <c r="E310" i="24"/>
  <c r="E311" i="24"/>
  <c r="E12" i="24"/>
  <c r="E13" i="24"/>
  <c r="H15" i="27"/>
  <c r="H14" i="27"/>
  <c r="H6" i="27"/>
  <c r="H7" i="27"/>
  <c r="H8" i="27"/>
  <c r="H9" i="27"/>
  <c r="H10" i="27"/>
  <c r="H11" i="27"/>
  <c r="H12" i="27"/>
  <c r="H13" i="27"/>
  <c r="E14" i="27"/>
  <c r="E6" i="27"/>
  <c r="E7" i="27"/>
  <c r="E8" i="27"/>
  <c r="E9" i="27"/>
  <c r="E10" i="27"/>
  <c r="E11" i="27"/>
  <c r="E12" i="27"/>
  <c r="E13" i="27"/>
  <c r="E9" i="28" l="1"/>
  <c r="E8" i="28"/>
  <c r="H13" i="28"/>
  <c r="H8" i="28"/>
  <c r="H6" i="28"/>
  <c r="E12" i="28"/>
  <c r="H9" i="28"/>
  <c r="H12" i="28"/>
  <c r="E13" i="28"/>
  <c r="E6" i="28"/>
  <c r="F12" i="24"/>
  <c r="H12" i="24" s="1"/>
  <c r="H16" i="27" l="1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H255" i="27"/>
  <c r="H256" i="27"/>
  <c r="H257" i="27"/>
  <c r="H258" i="27"/>
  <c r="H259" i="27"/>
  <c r="H260" i="27"/>
  <c r="H261" i="27"/>
  <c r="H262" i="27"/>
  <c r="H263" i="27"/>
  <c r="H264" i="27"/>
  <c r="H265" i="27"/>
  <c r="H266" i="27"/>
  <c r="H267" i="27"/>
  <c r="H268" i="27"/>
  <c r="H269" i="27"/>
  <c r="H270" i="27"/>
  <c r="H271" i="27"/>
  <c r="H272" i="27"/>
  <c r="H273" i="27"/>
  <c r="H274" i="27"/>
  <c r="H275" i="27"/>
  <c r="H276" i="27"/>
  <c r="H277" i="27"/>
  <c r="H278" i="27"/>
  <c r="H279" i="27"/>
  <c r="H280" i="27"/>
  <c r="H281" i="27"/>
  <c r="H282" i="27"/>
  <c r="H283" i="27"/>
  <c r="H284" i="27"/>
  <c r="H285" i="27"/>
  <c r="H286" i="27"/>
  <c r="H287" i="27"/>
  <c r="H288" i="27"/>
  <c r="H289" i="27"/>
  <c r="H290" i="27"/>
  <c r="H291" i="27"/>
  <c r="H292" i="27"/>
  <c r="H293" i="27"/>
  <c r="H294" i="27"/>
  <c r="H295" i="27"/>
  <c r="H296" i="27"/>
  <c r="H297" i="27"/>
  <c r="H298" i="27"/>
  <c r="H299" i="27"/>
  <c r="H300" i="27"/>
  <c r="H301" i="27"/>
  <c r="H302" i="27"/>
  <c r="H303" i="27"/>
  <c r="H304" i="27"/>
  <c r="H305" i="27"/>
  <c r="H306" i="27"/>
  <c r="H307" i="27"/>
  <c r="H308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</calcChain>
</file>

<file path=xl/sharedStrings.xml><?xml version="1.0" encoding="utf-8"?>
<sst xmlns="http://schemas.openxmlformats.org/spreadsheetml/2006/main" count="55" uniqueCount="14">
  <si>
    <t>ANZ</t>
  </si>
  <si>
    <t>Date</t>
  </si>
  <si>
    <t>SUN</t>
  </si>
  <si>
    <t>SUN primary</t>
  </si>
  <si>
    <t>3yr</t>
  </si>
  <si>
    <t>5yr</t>
  </si>
  <si>
    <t>Diff.</t>
  </si>
  <si>
    <t>UBS Indicative Pricing</t>
  </si>
  <si>
    <t>Actual Spread / Landing outcome</t>
  </si>
  <si>
    <t>Major primary</t>
  </si>
  <si>
    <t>Historical A$ new issue pricing (3mBBSW+)</t>
  </si>
  <si>
    <t>Historical US$ new issue pricing (UST+)</t>
  </si>
  <si>
    <t>Historical US$ new issue pricing (3mBBSW+ equivalent)</t>
  </si>
  <si>
    <t>EXHIBIT AW-1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</si>
</sst>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#,##0.0"/>
    <numFmt numFmtId="168" formatCode="[=45]0.0\%;0.0_%"/>
    <numFmt numFmtId="169" formatCode="[&gt;7000]\+\1\1#,000;\(#\);#"/>
    <numFmt numFmtId="170" formatCode="0.0"/>
    <numFmt numFmtId="171" formatCode="#,##0.0_);\(#,##0.0\)"/>
    <numFmt numFmtId="172" formatCode="#,##0.0,;[Red]\(#,##0.0,\)"/>
    <numFmt numFmtId="173" formatCode="0.0%"/>
    <numFmt numFmtId="174" formatCode="0.00_);\(0.00\)"/>
    <numFmt numFmtId="175" formatCode="\£#,##0_);\(\£#,##0\)"/>
    <numFmt numFmtId="176" formatCode="#,##0.0;[Red]\(#,##0.0\)"/>
    <numFmt numFmtId="177" formatCode="#,##0.00;[Red]\(#,##0.00\)"/>
    <numFmt numFmtId="178" formatCode="dd\ mmm"/>
    <numFmt numFmtId="179" formatCode="###0&quot;F&quot;"/>
    <numFmt numFmtId="180" formatCode="#,##0.000;[Red]\(#,##0.000\)"/>
    <numFmt numFmtId="181" formatCode="#,##0.00&quot;x&quot;"/>
    <numFmt numFmtId="182" formatCode="#,##0.0_);\(#,##0.0\);@_)"/>
    <numFmt numFmtId="183" formatCode="#,##0.00_);\(#,##0.00\);@_)"/>
    <numFmt numFmtId="184" formatCode="#,##0.000_);\(#,##0.000\);@_)"/>
    <numFmt numFmtId="185" formatCode="0_);\(0\);\-_)"/>
    <numFmt numFmtId="186" formatCode="#,##0_%_);\(#,##0\)_%;#,##0_%_);@_%_)"/>
    <numFmt numFmtId="187" formatCode="#,##0.00_%_);\(#,##0.00\)_%;#,##0.00_%_);@_%_)"/>
    <numFmt numFmtId="188" formatCode="_(&quot;$&quot;* #,##0.0_);_(&quot;$&quot;* \(#,##0.0\);@_)"/>
    <numFmt numFmtId="189" formatCode="_(&quot;$&quot;* #,##0.00_);_(&quot;$&quot;* \(#,##0.00\);@_)"/>
    <numFmt numFmtId="190" formatCode="_(&quot;$&quot;* #,##0.000_);_(&quot;$&quot;* \(#,##0.000\);@_)"/>
    <numFmt numFmtId="191" formatCode="&quot;$&quot;#,##0_%_);\(&quot;$&quot;#,##0\)_%;&quot;$&quot;#,##0_%_);@_%_)"/>
    <numFmt numFmtId="192" formatCode="&quot;$&quot;#,##0.00_%_);\(&quot;$&quot;#,##0.00\)_%;&quot;$&quot;#,##0.00_%_);@_%_)"/>
    <numFmt numFmtId="193" formatCode="_-&quot;£&quot;* #,##0.00_-;\-&quot;£&quot;* #,##0.00_-;_-&quot;£&quot;* &quot;-&quot;??_-;_-@_-"/>
    <numFmt numFmtId="194" formatCode="&quot;$&quot;#,##0\ ;\(&quot;$&quot;#,##0\)"/>
    <numFmt numFmtId="195" formatCode="_(\§\ #,##0.00_);[Red]\(\§\ #,##0.00\);&quot; - &quot;_0_0;_(@_)"/>
    <numFmt numFmtId="196" formatCode="_(* #,##0.00000_);_(* \(#,##0.00000\);_(* 0.0??????_);_(@_)"/>
    <numFmt numFmtId="197" formatCode="&quot;FY1999E EPS $&quot;0.00"/>
    <numFmt numFmtId="198" formatCode="&quot;LTM EPS $&quot;0.000"/>
    <numFmt numFmtId="199" formatCode="_(* #,##0.0_);_(* \(#,##0.0\);_(* 0.0_);_(@_)"/>
    <numFmt numFmtId="200" formatCode="0.00000%"/>
    <numFmt numFmtId="201" formatCode="mmm\ \'yy"/>
    <numFmt numFmtId="202" formatCode="mmm\ yyyy"/>
    <numFmt numFmtId="203" formatCode="m/d/yy_%_)"/>
    <numFmt numFmtId="204" formatCode="dd\ mmm\ yyyy"/>
    <numFmt numFmtId="205" formatCode="d\ mmm"/>
    <numFmt numFmtId="206" formatCode="0&quot; days&quot;"/>
    <numFmt numFmtId="207" formatCode="_(&quot;$&quot;* #,##0_);_(&quot;$&quot;* \(#,##0\);_(&quot;$&quot;* &quot;-&quot;_);_(@_)"/>
    <numFmt numFmtId="208" formatCode="#,##0.???_);\(#,##0.???\)"/>
    <numFmt numFmtId="209" formatCode="0.000"/>
    <numFmt numFmtId="210" formatCode="0.0000"/>
    <numFmt numFmtId="211" formatCode="\$#,##0;\-\$#,##0"/>
    <numFmt numFmtId="212" formatCode="0_%_);\(0\)_%;0_%_);@_%_)"/>
    <numFmt numFmtId="213" formatCode="_-[$€-2]* #,##0.00_-;\-[$€-2]* #,##0.00_-;_-[$€-2]* &quot;-&quot;??_-"/>
    <numFmt numFmtId="214" formatCode="0_);[Red]\(0\)"/>
    <numFmt numFmtId="215" formatCode="0.0000_);[Red]\(0.0000\)"/>
    <numFmt numFmtId="216" formatCode="0.0\%_);\(0.0\%\);0.0\%_);@_%_)"/>
    <numFmt numFmtId="217" formatCode=";;;"/>
    <numFmt numFmtId="218" formatCode="#,##0\ ;\(#,##0\)"/>
    <numFmt numFmtId="219" formatCode="#,##0;\(#,##0\)"/>
    <numFmt numFmtId="220" formatCode="#,##0;\(#,##0\);\-_)"/>
    <numFmt numFmtId="221" formatCode="#,##0.0_);\(#,##0.0\);\-_)"/>
    <numFmt numFmtId="222" formatCode="#,##0.00_);\(#,##0.00\);\-_)"/>
    <numFmt numFmtId="223" formatCode="0\ \ \ \ \ "/>
    <numFmt numFmtId="224" formatCode="General_)"/>
    <numFmt numFmtId="225" formatCode="_(* #,##0.0000000000_);_(* \(#,##0.0000000000\);_(* &quot;-&quot;??_);_(@_)"/>
    <numFmt numFmtId="226" formatCode="&quot;LTM EPS $&quot;0.000000"/>
    <numFmt numFmtId="227" formatCode="\,#,##0.0_);\(\,#,##0.0\);\-"/>
    <numFmt numFmtId="228" formatCode="_(&quot;£&quot;#,##0.0&quot;m&quot;_);\(&quot;£&quot;#,##0.0\m\)"/>
    <numFmt numFmtId="229" formatCode="&quot;£&quot;#,##0\m_);\(&quot;£&quot;#,##0\m\)"/>
    <numFmt numFmtId="230" formatCode="_(&quot;$&quot;* #,##0.00_);_(&quot;$&quot;* \(#,##0.00\);_(&quot;$&quot;* &quot;-&quot;??_);_(@_)"/>
    <numFmt numFmtId="231" formatCode="#,##0_)\x;\(#,##0\)\x;@_)"/>
    <numFmt numFmtId="232" formatCode="#,##0.0_)\x;\(#,##0.0\)\x;@_)"/>
    <numFmt numFmtId="233" formatCode="#,##0.00_)\x;\(#,##0.00\)\x;@_)"/>
    <numFmt numFmtId="234" formatCode="#,##0.000_)\x;\(#,##0.000\)\x;@_)"/>
    <numFmt numFmtId="235" formatCode="0.0&quot;x&quot;_);\(0.0&quot;x&quot;\)"/>
    <numFmt numFmtId="236" formatCode="0.00&quot;x&quot;;&quot;nm&quot;;\-_x"/>
    <numFmt numFmtId="237" formatCode="0.00_)"/>
    <numFmt numFmtId="238" formatCode="_-&quot;£&quot;* #,##0_-;\-&quot;£&quot;* #,##0_-;_-&quot;£&quot;* &quot;-&quot;_-;_-@_-"/>
    <numFmt numFmtId="239" formatCode="General;;&quot;zero&quot;;&quot;-&quot;"/>
    <numFmt numFmtId="240" formatCode="0.000%"/>
    <numFmt numFmtId="241" formatCode="#,##0.0;#,##0.0"/>
    <numFmt numFmtId="242" formatCode="\+#,##0.00;\-#,##0.00"/>
  </numFmts>
  <fonts count="163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sz val="10"/>
      <name val="Arial"/>
      <family val="2"/>
    </font>
    <font>
      <sz val="11"/>
      <color theme="1"/>
      <name val="Frutiger 45 Light"/>
      <family val="2"/>
      <scheme val="minor"/>
    </font>
    <font>
      <sz val="8"/>
      <color indexed="12"/>
      <name val="Arial"/>
      <family val="2"/>
    </font>
    <font>
      <sz val="10"/>
      <name val="MS Sans Serif"/>
      <family val="2"/>
    </font>
    <font>
      <sz val="8"/>
      <name val="Helvetica-Narrow"/>
      <family val="2"/>
    </font>
    <font>
      <sz val="10"/>
      <color indexed="10"/>
      <name val="Helvetica-Narrow"/>
      <family val="2"/>
    </font>
    <font>
      <sz val="10"/>
      <color indexed="8"/>
      <name val="MS Sans Serif"/>
      <family val="2"/>
    </font>
    <font>
      <sz val="10"/>
      <name val="Helvetica"/>
      <family val="2"/>
    </font>
    <font>
      <sz val="10"/>
      <name val="Frutiger 45 Light"/>
      <family val="2"/>
    </font>
    <font>
      <sz val="12"/>
      <name val="Arial Narrow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u/>
      <sz val="11"/>
      <color indexed="36"/>
      <name val="‚l‚r ‚oƒSƒVƒbƒN"/>
      <family val="3"/>
      <charset val="128"/>
    </font>
    <font>
      <sz val="8.25"/>
      <name val="Helv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Frutiger 45 Light"/>
      <family val="2"/>
    </font>
    <font>
      <sz val="10"/>
      <color indexed="10"/>
      <name val="MS Sans Serif"/>
      <family val="2"/>
    </font>
    <font>
      <sz val="10"/>
      <name val="Sabon"/>
    </font>
    <font>
      <sz val="10"/>
      <color indexed="8"/>
      <name val="Helvetica-Narrow"/>
      <family val="2"/>
    </font>
    <font>
      <sz val="9"/>
      <color indexed="12"/>
      <name val="Frutiger 45 Light"/>
      <family val="2"/>
    </font>
    <font>
      <b/>
      <i/>
      <u/>
      <sz val="14"/>
      <name val="Arial"/>
      <family val="2"/>
    </font>
    <font>
      <b/>
      <sz val="10"/>
      <name val="Helvetica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0"/>
      <name val="Geneva"/>
    </font>
    <font>
      <b/>
      <sz val="8"/>
      <name val="GillSans"/>
      <family val="2"/>
    </font>
    <font>
      <sz val="11"/>
      <color indexed="12"/>
      <name val="Arial"/>
      <family val="2"/>
    </font>
    <font>
      <b/>
      <sz val="9"/>
      <color indexed="18"/>
      <name val="Arial"/>
      <family val="2"/>
    </font>
    <font>
      <sz val="11"/>
      <name val="Tms Rmn"/>
      <family val="1"/>
    </font>
    <font>
      <sz val="10"/>
      <color indexed="12"/>
      <name val="Arial"/>
      <family val="2"/>
    </font>
    <font>
      <sz val="8"/>
      <name val="Palatino"/>
      <family val="1"/>
    </font>
    <font>
      <sz val="10"/>
      <name val="Geneva"/>
    </font>
    <font>
      <sz val="10.5"/>
      <name val="Frutiger 45 Light"/>
      <family val="2"/>
    </font>
    <font>
      <i/>
      <sz val="9"/>
      <name val="Arial"/>
      <family val="2"/>
    </font>
    <font>
      <b/>
      <u/>
      <sz val="10"/>
      <color indexed="16"/>
      <name val="Arial"/>
      <family val="2"/>
    </font>
    <font>
      <b/>
      <sz val="14"/>
      <color indexed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Frutiger 45 Light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 MT"/>
    </font>
    <font>
      <sz val="8"/>
      <name val="Helvetica"/>
      <family val="2"/>
    </font>
    <font>
      <sz val="10"/>
      <name val="Frutiger Roman"/>
    </font>
    <font>
      <sz val="9"/>
      <name val="Times"/>
      <family val="1"/>
    </font>
    <font>
      <b/>
      <i/>
      <sz val="10"/>
      <name val="Arial"/>
      <family val="2"/>
    </font>
    <font>
      <sz val="10"/>
      <name val="Helvetica-Narrow"/>
      <family val="2"/>
    </font>
    <font>
      <u val="doubleAccounting"/>
      <sz val="10"/>
      <name val="Arial"/>
      <family val="2"/>
    </font>
    <font>
      <sz val="8"/>
      <name val="Tahoma"/>
      <family val="2"/>
    </font>
    <font>
      <sz val="12"/>
      <name val="Tms Rmn"/>
    </font>
    <font>
      <sz val="10"/>
      <name val="Helv"/>
    </font>
    <font>
      <u/>
      <sz val="11"/>
      <color indexed="12"/>
      <name val="‚l‚r ‚oƒSƒVƒbƒN"/>
      <family val="3"/>
      <charset val="128"/>
    </font>
    <font>
      <u/>
      <sz val="10"/>
      <color indexed="36"/>
      <name val="Frutiger 45 Light"/>
      <family val="2"/>
    </font>
    <font>
      <sz val="7"/>
      <name val="Palatino"/>
      <family val="1"/>
    </font>
    <font>
      <sz val="8"/>
      <color indexed="8"/>
      <name val="Helvetica"/>
      <family val="2"/>
    </font>
    <font>
      <sz val="9"/>
      <name val="Bembo (DFS)"/>
      <family val="1"/>
    </font>
    <font>
      <sz val="8"/>
      <name val="Courier"/>
      <family val="3"/>
    </font>
    <font>
      <b/>
      <sz val="8"/>
      <name val="Courier"/>
      <family val="3"/>
    </font>
    <font>
      <sz val="10"/>
      <color indexed="12"/>
      <name val="Times New Roman"/>
      <family val="1"/>
    </font>
    <font>
      <sz val="9"/>
      <name val="Futura UBS Bk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.5"/>
      <name val="Times New Roman"/>
      <family val="1"/>
    </font>
    <font>
      <sz val="8"/>
      <name val="VeticaBlack"/>
      <family val="2"/>
    </font>
    <font>
      <b/>
      <sz val="8"/>
      <name val="Arial MT"/>
    </font>
    <font>
      <b/>
      <i/>
      <sz val="22"/>
      <name val="Times New Roman"/>
      <family val="1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8"/>
      <color indexed="10"/>
      <name val="Times New Roman"/>
      <family val="1"/>
    </font>
    <font>
      <sz val="10"/>
      <color indexed="12"/>
      <name val="MS Sans Serif"/>
      <family val="2"/>
    </font>
    <font>
      <b/>
      <sz val="8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b/>
      <sz val="9"/>
      <color indexed="9"/>
      <name val="Verdana"/>
      <family val="2"/>
    </font>
    <font>
      <b/>
      <sz val="10"/>
      <name val="MS Sans Serif"/>
      <family val="2"/>
    </font>
    <font>
      <sz val="10"/>
      <name val="GillSans Ligh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Frutiger 45 Light"/>
      <family val="2"/>
    </font>
    <font>
      <b/>
      <u/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b/>
      <sz val="10"/>
      <name val="Tms Rmn"/>
    </font>
    <font>
      <b/>
      <sz val="8"/>
      <color indexed="8"/>
      <name val="MS Sans Serif"/>
      <family val="2"/>
    </font>
    <font>
      <sz val="9"/>
      <color indexed="12"/>
      <name val="Times New Roman"/>
      <family val="1"/>
    </font>
    <font>
      <b/>
      <i/>
      <sz val="16"/>
      <name val="Helv"/>
    </font>
    <font>
      <sz val="10"/>
      <name val="N Helvetica Narrow"/>
    </font>
    <font>
      <sz val="8"/>
      <color theme="1"/>
      <name val="Frutiger 45 Light"/>
      <family val="2"/>
    </font>
    <font>
      <sz val="10"/>
      <color theme="1"/>
      <name val="Frutiger 45 Light"/>
      <family val="2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b/>
      <sz val="9"/>
      <name val="Frutiger 45 Light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Frutiger 45 Light"/>
      <family val="2"/>
    </font>
    <font>
      <b/>
      <sz val="12"/>
      <color indexed="8"/>
      <name val="Frutiger 45 Light"/>
      <family val="2"/>
    </font>
    <font>
      <sz val="10"/>
      <color indexed="8"/>
      <name val="Frutiger 45 Light"/>
      <family val="2"/>
    </font>
    <font>
      <i/>
      <sz val="12"/>
      <color indexed="8"/>
      <name val="Arial"/>
      <family val="2"/>
    </font>
    <font>
      <sz val="19"/>
      <color indexed="48"/>
      <name val="Frutiger 45 Light"/>
      <family val="2"/>
    </font>
    <font>
      <sz val="12"/>
      <color indexed="14"/>
      <name val="Arial"/>
      <family val="2"/>
    </font>
    <font>
      <sz val="8"/>
      <color indexed="12"/>
      <name val="MS Sans Serif"/>
      <family val="2"/>
    </font>
    <font>
      <b/>
      <sz val="12"/>
      <color indexed="17"/>
      <name val="MS Sans Serif"/>
      <family val="2"/>
    </font>
    <font>
      <b/>
      <i/>
      <sz val="12"/>
      <name val="Galliard BT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b/>
      <sz val="12"/>
      <color rgb="FFFF0000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gray0625">
        <fgColor indexed="22"/>
      </patternFill>
    </fill>
    <fill>
      <patternFill patternType="solid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/>
    <xf numFmtId="0" fontId="18" fillId="0" borderId="0"/>
    <xf numFmtId="0" fontId="18" fillId="0" borderId="0" applyNumberFormat="0"/>
    <xf numFmtId="0" fontId="19" fillId="0" borderId="0"/>
    <xf numFmtId="9" fontId="20" fillId="0" borderId="0">
      <alignment horizontal="right"/>
    </xf>
    <xf numFmtId="0" fontId="21" fillId="0" borderId="0"/>
    <xf numFmtId="39" fontId="22" fillId="0" borderId="12">
      <alignment horizontal="right"/>
    </xf>
    <xf numFmtId="37" fontId="23" fillId="0" borderId="12">
      <alignment horizontal="right"/>
    </xf>
    <xf numFmtId="0" fontId="22" fillId="0" borderId="12">
      <alignment horizontal="right"/>
    </xf>
    <xf numFmtId="0" fontId="22" fillId="0" borderId="12">
      <alignment horizontal="right"/>
    </xf>
    <xf numFmtId="0" fontId="24" fillId="0" borderId="0" applyNumberFormat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18" fillId="0" borderId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>
      <alignment horizontal="right"/>
    </xf>
    <xf numFmtId="9" fontId="20" fillId="0" borderId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9" fontId="26" fillId="0" borderId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27" fillId="0" borderId="0"/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9" fontId="26" fillId="0" borderId="0">
      <alignment horizontal="right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28" fillId="0" borderId="13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9" fillId="0" borderId="14" applyNumberFormat="0" applyFill="0" applyProtection="0">
      <alignment horizontal="center"/>
    </xf>
    <xf numFmtId="0" fontId="29" fillId="0" borderId="0" applyNumberFormat="0" applyFill="0" applyBorder="0" applyProtection="0">
      <alignment horizontal="lef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30" fillId="0" borderId="0" applyNumberFormat="0" applyFill="0" applyBorder="0" applyAlignment="0" applyProtection="0">
      <alignment vertical="top"/>
      <protection locked="0"/>
    </xf>
    <xf numFmtId="3" fontId="31" fillId="0" borderId="12" applyFont="0" applyFill="0" applyBorder="0" applyAlignment="0" applyProtection="0">
      <alignment horizontal="right"/>
    </xf>
    <xf numFmtId="170" fontId="31" fillId="0" borderId="12" applyFont="0" applyFill="0" applyBorder="0" applyAlignment="0" applyProtection="0">
      <alignment horizontal="right"/>
    </xf>
    <xf numFmtId="2" fontId="31" fillId="0" borderId="12" applyFont="0" applyFill="0" applyBorder="0" applyAlignment="0" applyProtection="0">
      <alignment horizontal="right"/>
    </xf>
    <xf numFmtId="171" fontId="18" fillId="0" borderId="0"/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0"/>
    <xf numFmtId="171" fontId="3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23" borderId="0" applyAlignment="0"/>
    <xf numFmtId="0" fontId="18" fillId="24" borderId="0" applyNumberFormat="0" applyFont="0" applyAlignment="0"/>
    <xf numFmtId="172" fontId="40" fillId="0" borderId="0" applyFont="0" applyFill="0" applyBorder="0" applyAlignment="0" applyProtection="0">
      <alignment horizontal="center"/>
    </xf>
    <xf numFmtId="0" fontId="41" fillId="25" borderId="0">
      <alignment horizontal="left"/>
    </xf>
    <xf numFmtId="173" fontId="42" fillId="0" borderId="0" applyNumberFormat="0" applyFill="0" applyBorder="0" applyAlignment="0" applyProtection="0"/>
    <xf numFmtId="174" fontId="43" fillId="0" borderId="0" applyFont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ont="0" applyFill="0" applyAlignment="0" applyProtection="0"/>
    <xf numFmtId="0" fontId="45" fillId="0" borderId="17" applyNumberFormat="0" applyFont="0" applyFill="0" applyAlignment="0" applyProtection="0"/>
    <xf numFmtId="175" fontId="46" fillId="0" borderId="0" applyFont="0" applyFill="0" applyBorder="0" applyAlignment="0" applyProtection="0"/>
    <xf numFmtId="0" fontId="21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1" fontId="18" fillId="0" borderId="0" applyFill="0" applyBorder="0" applyAlignment="0"/>
    <xf numFmtId="176" fontId="18" fillId="0" borderId="0" applyFill="0" applyBorder="0" applyAlignment="0"/>
    <xf numFmtId="0" fontId="47" fillId="0" borderId="10" applyFill="0" applyBorder="0"/>
    <xf numFmtId="171" fontId="45" fillId="26" borderId="0" applyNumberFormat="0" applyFont="0" applyBorder="0" applyAlignment="0">
      <alignment horizontal="left"/>
    </xf>
    <xf numFmtId="164" fontId="18" fillId="0" borderId="0" applyFont="0" applyFill="0" applyBorder="0" applyAlignment="0"/>
    <xf numFmtId="0" fontId="48" fillId="0" borderId="10" applyNumberFormat="0" applyFill="0" applyProtection="0">
      <alignment horizontal="left" vertical="center"/>
    </xf>
    <xf numFmtId="0" fontId="21" fillId="0" borderId="0">
      <alignment horizontal="center" wrapText="1"/>
      <protection hidden="1"/>
    </xf>
    <xf numFmtId="0" fontId="49" fillId="0" borderId="0">
      <alignment horizontal="right"/>
    </xf>
    <xf numFmtId="1" fontId="50" fillId="0" borderId="18">
      <alignment vertical="top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80" fontId="18" fillId="0" borderId="0" applyFont="0" applyFill="0" applyBorder="0" applyAlignment="0" applyProtection="0"/>
    <xf numFmtId="182" fontId="40" fillId="0" borderId="0" applyFont="0" applyFill="0" applyBorder="0" applyProtection="0">
      <alignment horizontal="right"/>
    </xf>
    <xf numFmtId="0" fontId="18" fillId="0" borderId="0" applyFont="0" applyFill="0" applyBorder="0" applyAlignment="0" applyProtection="0">
      <alignment horizontal="right"/>
    </xf>
    <xf numFmtId="171" fontId="25" fillId="0" borderId="0" applyFont="0" applyFill="0" applyBorder="0" applyAlignment="0" applyProtection="0">
      <alignment horizontal="right"/>
    </xf>
    <xf numFmtId="183" fontId="40" fillId="0" borderId="0" applyFont="0" applyFill="0" applyBorder="0" applyProtection="0">
      <alignment horizontal="right"/>
    </xf>
    <xf numFmtId="184" fontId="40" fillId="0" borderId="0" applyFont="0" applyFill="0" applyBorder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185" fontId="52" fillId="0" borderId="0" applyFill="0" applyBorder="0" applyAlignment="0" applyProtection="0"/>
    <xf numFmtId="186" fontId="53" fillId="0" borderId="0" applyFont="0" applyFill="0" applyBorder="0" applyAlignment="0" applyProtection="0">
      <alignment horizontal="right"/>
    </xf>
    <xf numFmtId="4" fontId="54" fillId="0" borderId="0" applyFont="0" applyFill="0" applyBorder="0" applyAlignment="0" applyProtection="0"/>
    <xf numFmtId="187" fontId="53" fillId="0" borderId="0" applyFont="0" applyFill="0" applyBorder="0" applyAlignment="0" applyProtection="0">
      <alignment horizontal="right"/>
    </xf>
    <xf numFmtId="165" fontId="25" fillId="0" borderId="0" applyFont="0" applyFill="0" applyBorder="0" applyAlignment="0" applyProtection="0"/>
    <xf numFmtId="165" fontId="55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6" fillId="27" borderId="0" applyNumberFormat="0" applyFill="0" applyBorder="0" applyAlignment="0"/>
    <xf numFmtId="0" fontId="57" fillId="0" borderId="0"/>
    <xf numFmtId="167" fontId="58" fillId="0" borderId="0"/>
    <xf numFmtId="0" fontId="21" fillId="0" borderId="0"/>
    <xf numFmtId="0" fontId="21" fillId="0" borderId="0" applyFill="0" applyBorder="0">
      <alignment horizontal="right"/>
      <protection locked="0"/>
    </xf>
    <xf numFmtId="176" fontId="18" fillId="0" borderId="0" applyFont="0" applyFill="0" applyBorder="0" applyAlignment="0" applyProtection="0"/>
    <xf numFmtId="188" fontId="40" fillId="0" borderId="0" applyFont="0" applyFill="0" applyBorder="0" applyProtection="0">
      <alignment horizontal="right"/>
    </xf>
    <xf numFmtId="189" fontId="40" fillId="0" borderId="0" applyFont="0" applyFill="0" applyBorder="0" applyProtection="0">
      <alignment horizontal="right"/>
    </xf>
    <xf numFmtId="190" fontId="40" fillId="0" borderId="0" applyFont="0" applyFill="0" applyBorder="0" applyProtection="0">
      <alignment horizontal="right"/>
    </xf>
    <xf numFmtId="191" fontId="53" fillId="0" borderId="0" applyFont="0" applyFill="0" applyBorder="0" applyAlignment="0" applyProtection="0">
      <alignment horizontal="right"/>
    </xf>
    <xf numFmtId="192" fontId="53" fillId="0" borderId="0" applyFont="0" applyFill="0" applyBorder="0" applyAlignment="0" applyProtection="0">
      <alignment horizontal="right"/>
    </xf>
    <xf numFmtId="193" fontId="26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59" fillId="0" borderId="0" applyFont="0" applyFill="0" applyBorder="0" applyAlignment="0" applyProtection="0">
      <alignment vertical="center"/>
    </xf>
    <xf numFmtId="196" fontId="26" fillId="0" borderId="0" applyFont="0" applyFill="0" applyBorder="0" applyProtection="0">
      <alignment horizontal="right"/>
    </xf>
    <xf numFmtId="197" fontId="26" fillId="0" borderId="0" applyFont="0" applyFill="0" applyBorder="0" applyProtection="0">
      <alignment horizontal="right"/>
    </xf>
    <xf numFmtId="198" fontId="26" fillId="0" borderId="0" applyFont="0" applyFill="0" applyBorder="0" applyProtection="0">
      <alignment horizontal="right"/>
    </xf>
    <xf numFmtId="199" fontId="26" fillId="0" borderId="0" applyFont="0" applyFill="0" applyBorder="0" applyProtection="0">
      <alignment horizontal="right"/>
    </xf>
    <xf numFmtId="195" fontId="59" fillId="0" borderId="0" applyFont="0" applyFill="0" applyBorder="0" applyAlignment="0" applyProtection="0">
      <alignment vertical="center"/>
    </xf>
    <xf numFmtId="0" fontId="21" fillId="0" borderId="0" applyFont="0" applyFill="0" applyBorder="0" applyAlignment="0">
      <protection locked="0"/>
    </xf>
    <xf numFmtId="200" fontId="26" fillId="28" borderId="0" applyFont="0" applyFill="0" applyBorder="0" applyAlignment="0" applyProtection="0">
      <alignment vertical="center"/>
    </xf>
    <xf numFmtId="37" fontId="52" fillId="0" borderId="19" applyAlignment="0">
      <protection locked="0"/>
    </xf>
    <xf numFmtId="10" fontId="52" fillId="0" borderId="19" applyAlignment="0">
      <protection locked="0"/>
    </xf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53" fillId="0" borderId="0" applyFont="0" applyFill="0" applyBorder="0" applyAlignment="0" applyProtection="0"/>
    <xf numFmtId="14" fontId="61" fillId="0" borderId="0" applyFill="0" applyBorder="0" applyAlignment="0"/>
    <xf numFmtId="204" fontId="62" fillId="0" borderId="0" applyFill="0" applyBorder="0" applyProtection="0"/>
    <xf numFmtId="14" fontId="62" fillId="0" borderId="0" applyFill="0" applyBorder="0" applyProtection="0"/>
    <xf numFmtId="0" fontId="18" fillId="0" borderId="0">
      <alignment horizontal="left" vertical="top"/>
    </xf>
    <xf numFmtId="15" fontId="63" fillId="0" borderId="0" applyFill="0" applyBorder="0" applyAlignment="0" applyProtection="0"/>
    <xf numFmtId="166" fontId="18" fillId="0" borderId="0" applyFont="0" applyFill="0" applyBorder="0" applyAlignment="0" applyProtection="0">
      <alignment horizontal="right"/>
    </xf>
    <xf numFmtId="205" fontId="64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26" fillId="0" borderId="0"/>
    <xf numFmtId="0" fontId="36" fillId="0" borderId="0"/>
    <xf numFmtId="208" fontId="26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71" fontId="65" fillId="0" borderId="0"/>
    <xf numFmtId="39" fontId="66" fillId="0" borderId="0"/>
    <xf numFmtId="38" fontId="21" fillId="0" borderId="0" applyFont="0" applyFill="0" applyBorder="0" applyAlignment="0" applyProtection="0"/>
    <xf numFmtId="0" fontId="67" fillId="0" borderId="0" applyFont="0" applyFill="0" applyBorder="0" applyAlignment="0" applyProtection="0"/>
    <xf numFmtId="170" fontId="68" fillId="0" borderId="0"/>
    <xf numFmtId="15" fontId="69" fillId="0" borderId="0">
      <alignment horizontal="right"/>
    </xf>
    <xf numFmtId="0" fontId="61" fillId="0" borderId="0">
      <alignment horizontal="right"/>
    </xf>
    <xf numFmtId="211" fontId="70" fillId="0" borderId="0"/>
    <xf numFmtId="207" fontId="26" fillId="0" borderId="0"/>
    <xf numFmtId="212" fontId="53" fillId="0" borderId="20" applyNumberFormat="0" applyFont="0" applyFill="0" applyAlignment="0" applyProtection="0"/>
    <xf numFmtId="207" fontId="71" fillId="0" borderId="0" applyFill="0" applyBorder="0" applyAlignment="0" applyProtection="0"/>
    <xf numFmtId="0" fontId="72" fillId="0" borderId="21" applyBorder="0">
      <alignment vertical="center"/>
    </xf>
    <xf numFmtId="1" fontId="26" fillId="0" borderId="0"/>
    <xf numFmtId="0" fontId="73" fillId="0" borderId="0" applyNumberFormat="0" applyFill="0" applyBorder="0" applyAlignment="0" applyProtection="0"/>
    <xf numFmtId="180" fontId="18" fillId="0" borderId="0" applyFill="0" applyBorder="0" applyAlignment="0"/>
    <xf numFmtId="176" fontId="18" fillId="0" borderId="0" applyFill="0" applyBorder="0" applyAlignment="0"/>
    <xf numFmtId="180" fontId="18" fillId="0" borderId="0" applyFill="0" applyBorder="0" applyAlignment="0"/>
    <xf numFmtId="181" fontId="18" fillId="0" borderId="0" applyFill="0" applyBorder="0" applyAlignment="0"/>
    <xf numFmtId="176" fontId="18" fillId="0" borderId="0" applyFill="0" applyBorder="0" applyAlignment="0"/>
    <xf numFmtId="213" fontId="18" fillId="0" borderId="0" applyFont="0" applyFill="0" applyBorder="0" applyAlignment="0" applyProtection="0"/>
    <xf numFmtId="214" fontId="74" fillId="0" borderId="0" applyFill="0" applyBorder="0">
      <alignment horizontal="right"/>
    </xf>
    <xf numFmtId="215" fontId="74" fillId="0" borderId="0" applyFill="0" applyBorder="0">
      <alignment horizontal="right"/>
    </xf>
    <xf numFmtId="2" fontId="1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Fill="0" applyBorder="0" applyProtection="0">
      <alignment horizontal="left"/>
    </xf>
    <xf numFmtId="0" fontId="78" fillId="29" borderId="22" applyNumberFormat="0" applyAlignment="0">
      <protection locked="0"/>
    </xf>
    <xf numFmtId="0" fontId="79" fillId="0" borderId="0" applyNumberFormat="0" applyFill="0" applyBorder="0" applyAlignment="0" applyProtection="0"/>
    <xf numFmtId="38" fontId="36" fillId="27" borderId="0" applyNumberFormat="0" applyBorder="0" applyAlignment="0" applyProtection="0"/>
    <xf numFmtId="0" fontId="80" fillId="0" borderId="0" applyNumberFormat="0">
      <alignment horizontal="right"/>
    </xf>
    <xf numFmtId="0" fontId="81" fillId="0" borderId="0" applyNumberFormat="0">
      <alignment horizontal="right"/>
    </xf>
    <xf numFmtId="0" fontId="26" fillId="0" borderId="0"/>
    <xf numFmtId="0" fontId="26" fillId="0" borderId="0"/>
    <xf numFmtId="0" fontId="18" fillId="0" borderId="0"/>
    <xf numFmtId="2" fontId="82" fillId="30" borderId="0"/>
    <xf numFmtId="173" fontId="18" fillId="31" borderId="23" applyNumberFormat="0" applyFont="0" applyBorder="0" applyAlignment="0" applyProtection="0"/>
    <xf numFmtId="216" fontId="53" fillId="0" borderId="0" applyFont="0" applyFill="0" applyBorder="0" applyAlignment="0" applyProtection="0">
      <alignment horizontal="right"/>
    </xf>
    <xf numFmtId="171" fontId="83" fillId="31" borderId="0" applyNumberFormat="0" applyFont="0" applyAlignment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Protection="0">
      <alignment horizontal="right" vertical="top"/>
    </xf>
    <xf numFmtId="0" fontId="85" fillId="0" borderId="24" applyNumberFormat="0" applyAlignment="0" applyProtection="0">
      <alignment horizontal="left" vertical="center"/>
    </xf>
    <xf numFmtId="0" fontId="85" fillId="0" borderId="11">
      <alignment horizontal="left" vertical="center"/>
    </xf>
    <xf numFmtId="0" fontId="88" fillId="0" borderId="0" applyNumberFormat="0" applyFill="0" applyBorder="0" applyProtection="0"/>
    <xf numFmtId="37" fontId="89" fillId="0" borderId="10">
      <alignment horizontal="right"/>
    </xf>
    <xf numFmtId="0" fontId="90" fillId="0" borderId="25" applyNumberFormat="0" applyFill="0" applyBorder="0" applyAlignment="0" applyProtection="0">
      <alignment horizontal="left"/>
    </xf>
    <xf numFmtId="217" fontId="18" fillId="27" borderId="26" applyFont="0" applyFill="0" applyBorder="0" applyAlignment="0" applyProtection="0">
      <alignment horizontal="center"/>
    </xf>
    <xf numFmtId="0" fontId="91" fillId="32" borderId="0" applyNumberFormat="0" applyBorder="0">
      <alignment horizontal="right" vertical="center"/>
    </xf>
    <xf numFmtId="19" fontId="91" fillId="32" borderId="27" applyNumberFormat="0" applyBorder="0">
      <alignment horizontal="left" vertical="center"/>
    </xf>
    <xf numFmtId="2" fontId="92" fillId="33" borderId="0">
      <alignment horizontal="center" vertical="center"/>
    </xf>
    <xf numFmtId="2" fontId="92" fillId="33" borderId="28" applyBorder="0">
      <alignment horizontal="left" vertical="center"/>
    </xf>
    <xf numFmtId="0" fontId="91" fillId="32" borderId="0">
      <alignment horizontal="right" vertical="center"/>
    </xf>
    <xf numFmtId="19" fontId="93" fillId="32" borderId="21" applyNumberFormat="0" applyBorder="0">
      <alignment horizontal="left" vertical="center" indent="1"/>
    </xf>
    <xf numFmtId="2" fontId="94" fillId="33" borderId="12" applyBorder="0">
      <alignment horizontal="left" vertical="center" indent="1"/>
    </xf>
    <xf numFmtId="2" fontId="94" fillId="33" borderId="29" applyBorder="0">
      <alignment horizontal="center" vertical="center"/>
    </xf>
    <xf numFmtId="218" fontId="95" fillId="0" borderId="0" applyNumberFormat="0" applyFill="0" applyBorder="0" applyAlignment="0" applyProtection="0"/>
    <xf numFmtId="219" fontId="42" fillId="0" borderId="0"/>
    <xf numFmtId="219" fontId="23" fillId="0" borderId="23">
      <alignment horizontal="right"/>
    </xf>
    <xf numFmtId="0" fontId="26" fillId="0" borderId="23"/>
    <xf numFmtId="0" fontId="23" fillId="0" borderId="23">
      <alignment horizontal="right"/>
    </xf>
    <xf numFmtId="0" fontId="23" fillId="0" borderId="23">
      <alignment horizontal="right"/>
    </xf>
    <xf numFmtId="0" fontId="18" fillId="0" borderId="23">
      <alignment horizontal="right"/>
    </xf>
    <xf numFmtId="0" fontId="23" fillId="0" borderId="23">
      <alignment horizontal="right"/>
    </xf>
    <xf numFmtId="0" fontId="18" fillId="0" borderId="23">
      <alignment horizontal="right"/>
    </xf>
    <xf numFmtId="10" fontId="36" fillId="25" borderId="23" applyNumberFormat="0" applyBorder="0" applyAlignment="0" applyProtection="0"/>
    <xf numFmtId="10" fontId="96" fillId="0" borderId="0">
      <protection locked="0"/>
    </xf>
    <xf numFmtId="220" fontId="42" fillId="0" borderId="0" applyFill="0" applyBorder="0" applyProtection="0"/>
    <xf numFmtId="221" fontId="42" fillId="0" borderId="0" applyFill="0" applyBorder="0" applyProtection="0"/>
    <xf numFmtId="222" fontId="42" fillId="0" borderId="0" applyFill="0" applyBorder="0" applyProtection="0"/>
    <xf numFmtId="37" fontId="65" fillId="27" borderId="0" applyFont="0" applyBorder="0" applyProtection="0"/>
    <xf numFmtId="2" fontId="18" fillId="34" borderId="30" applyBorder="0">
      <alignment horizontal="left" vertical="center" indent="1"/>
    </xf>
    <xf numFmtId="0" fontId="18" fillId="34" borderId="0">
      <alignment horizontal="right" vertical="center"/>
    </xf>
    <xf numFmtId="2" fontId="18" fillId="34" borderId="27" applyNumberFormat="0" applyBorder="0">
      <alignment horizontal="right" vertical="center"/>
    </xf>
    <xf numFmtId="15" fontId="96" fillId="0" borderId="0">
      <protection locked="0"/>
    </xf>
    <xf numFmtId="2" fontId="96" fillId="0" borderId="26">
      <protection locked="0"/>
    </xf>
    <xf numFmtId="37" fontId="97" fillId="24" borderId="0"/>
    <xf numFmtId="223" fontId="98" fillId="25" borderId="0" applyNumberFormat="0" applyFont="0" applyBorder="0" applyAlignment="0">
      <alignment horizontal="right"/>
      <protection locked="0"/>
    </xf>
    <xf numFmtId="37" fontId="85" fillId="24" borderId="0"/>
    <xf numFmtId="0" fontId="99" fillId="35" borderId="0" applyNumberFormat="0" applyFont="0" applyBorder="0" applyAlignment="0">
      <alignment horizontal="right" vertical="top"/>
      <protection locked="0"/>
    </xf>
    <xf numFmtId="224" fontId="18" fillId="25" borderId="31" applyNumberFormat="0" applyFont="0" applyBorder="0" applyAlignment="0">
      <alignment horizontal="right" vertical="center"/>
      <protection locked="0"/>
    </xf>
    <xf numFmtId="2" fontId="100" fillId="36" borderId="21" applyBorder="0">
      <alignment horizontal="left" vertical="center" indent="1"/>
    </xf>
    <xf numFmtId="2" fontId="100" fillId="36" borderId="0">
      <alignment horizontal="right" vertical="center"/>
    </xf>
    <xf numFmtId="2" fontId="100" fillId="36" borderId="28" applyBorder="0">
      <alignment horizontal="left" vertical="center"/>
    </xf>
    <xf numFmtId="2" fontId="100" fillId="36" borderId="32" applyBorder="0">
      <alignment horizontal="center" vertical="center"/>
    </xf>
    <xf numFmtId="0" fontId="96" fillId="0" borderId="0">
      <protection locked="0"/>
    </xf>
    <xf numFmtId="0" fontId="99" fillId="35" borderId="0" applyNumberFormat="0" applyFont="0" applyBorder="0" applyAlignment="0">
      <alignment horizontal="right" vertical="top"/>
      <protection locked="0"/>
    </xf>
    <xf numFmtId="0" fontId="21" fillId="0" borderId="0" applyFill="0" applyBorder="0">
      <alignment horizontal="right"/>
      <protection locked="0"/>
    </xf>
    <xf numFmtId="19" fontId="93" fillId="37" borderId="33" applyNumberFormat="0" applyBorder="0">
      <alignment horizontal="left" vertical="center"/>
    </xf>
    <xf numFmtId="15" fontId="93" fillId="37" borderId="29" applyNumberFormat="0" applyBorder="0">
      <alignment horizontal="right" vertical="center"/>
    </xf>
    <xf numFmtId="19" fontId="93" fillId="37" borderId="34" applyNumberFormat="0" applyBorder="0">
      <alignment horizontal="right" vertical="center"/>
    </xf>
    <xf numFmtId="2" fontId="94" fillId="38" borderId="35" applyBorder="0">
      <alignment horizontal="left" vertical="center" indent="1"/>
    </xf>
    <xf numFmtId="2" fontId="94" fillId="38" borderId="28" applyNumberFormat="0">
      <alignment horizontal="center" vertical="center"/>
    </xf>
    <xf numFmtId="2" fontId="94" fillId="38" borderId="28" applyNumberFormat="0" applyBorder="0">
      <alignment horizontal="left" vertical="center"/>
    </xf>
    <xf numFmtId="2" fontId="18" fillId="39" borderId="34" applyNumberFormat="0" applyBorder="0">
      <alignment horizontal="right" vertical="center"/>
    </xf>
    <xf numFmtId="0" fontId="21" fillId="0" borderId="0" applyFill="0" applyBorder="0">
      <alignment horizontal="right"/>
      <protection locked="0"/>
    </xf>
    <xf numFmtId="0" fontId="18" fillId="40" borderId="0" applyBorder="0"/>
    <xf numFmtId="0" fontId="101" fillId="41" borderId="36">
      <alignment horizontal="left" vertical="center" wrapText="1"/>
    </xf>
    <xf numFmtId="0" fontId="102" fillId="0" borderId="0" applyNumberFormat="0" applyFill="0" applyBorder="0" applyProtection="0">
      <alignment horizontal="left" vertical="center"/>
    </xf>
    <xf numFmtId="38" fontId="103" fillId="0" borderId="0"/>
    <xf numFmtId="38" fontId="104" fillId="0" borderId="0"/>
    <xf numFmtId="38" fontId="105" fillId="0" borderId="0"/>
    <xf numFmtId="38" fontId="106" fillId="0" borderId="0"/>
    <xf numFmtId="0" fontId="107" fillId="0" borderId="0"/>
    <xf numFmtId="0" fontId="107" fillId="0" borderId="0"/>
    <xf numFmtId="171" fontId="108" fillId="42" borderId="11"/>
    <xf numFmtId="180" fontId="18" fillId="0" borderId="0" applyFill="0" applyBorder="0" applyAlignment="0"/>
    <xf numFmtId="176" fontId="18" fillId="0" borderId="0" applyFill="0" applyBorder="0" applyAlignment="0"/>
    <xf numFmtId="180" fontId="18" fillId="0" borderId="0" applyFill="0" applyBorder="0" applyAlignment="0"/>
    <xf numFmtId="181" fontId="18" fillId="0" borderId="0" applyFill="0" applyBorder="0" applyAlignment="0"/>
    <xf numFmtId="176" fontId="18" fillId="0" borderId="0" applyFill="0" applyBorder="0" applyAlignment="0"/>
    <xf numFmtId="15" fontId="74" fillId="0" borderId="0" applyFill="0" applyBorder="0">
      <alignment horizontal="right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112" fillId="0" borderId="0"/>
    <xf numFmtId="225" fontId="26" fillId="0" borderId="0" applyFont="0" applyFill="0" applyBorder="0" applyProtection="0">
      <alignment horizontal="right"/>
    </xf>
    <xf numFmtId="226" fontId="26" fillId="0" borderId="0" applyFont="0" applyFill="0" applyBorder="0" applyProtection="0">
      <alignment horizontal="right"/>
    </xf>
    <xf numFmtId="0" fontId="11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13" fillId="0" borderId="37" applyFont="0" applyFill="0" applyBorder="0" applyAlignment="0" applyProtection="0">
      <alignment horizontal="center"/>
    </xf>
    <xf numFmtId="173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14" fillId="30" borderId="23" applyBorder="0">
      <alignment horizontal="centerContinuous" vertical="center" wrapText="1"/>
    </xf>
    <xf numFmtId="0" fontId="26" fillId="0" borderId="0"/>
    <xf numFmtId="231" fontId="40" fillId="0" borderId="0" applyFont="0" applyFill="0" applyBorder="0" applyProtection="0">
      <alignment horizontal="right"/>
    </xf>
    <xf numFmtId="232" fontId="40" fillId="0" borderId="0" applyFont="0" applyFill="0" applyBorder="0" applyProtection="0">
      <alignment horizontal="right"/>
    </xf>
    <xf numFmtId="233" fontId="40" fillId="0" borderId="0" applyFont="0" applyFill="0" applyBorder="0" applyProtection="0">
      <alignment horizontal="right"/>
    </xf>
    <xf numFmtId="234" fontId="40" fillId="0" borderId="0" applyFont="0" applyFill="0" applyBorder="0" applyProtection="0">
      <alignment horizontal="right"/>
    </xf>
    <xf numFmtId="235" fontId="62" fillId="0" borderId="0" applyFill="0" applyBorder="0" applyProtection="0">
      <alignment horizontal="right"/>
    </xf>
    <xf numFmtId="236" fontId="62" fillId="0" borderId="0" applyFill="0" applyBorder="0" applyProtection="0">
      <alignment horizontal="right"/>
    </xf>
    <xf numFmtId="170" fontId="18" fillId="0" borderId="0" applyFont="0" applyFill="0" applyBorder="0" applyProtection="0">
      <alignment horizontal="right"/>
    </xf>
    <xf numFmtId="0" fontId="18" fillId="0" borderId="0"/>
    <xf numFmtId="0" fontId="115" fillId="0" borderId="0"/>
    <xf numFmtId="176" fontId="116" fillId="0" borderId="38" applyBorder="0" applyAlignment="0" applyProtection="0">
      <alignment horizontal="center"/>
    </xf>
    <xf numFmtId="0" fontId="18" fillId="0" borderId="0" applyNumberFormat="0" applyFont="0" applyFill="0" applyBorder="0" applyAlignment="0"/>
    <xf numFmtId="224" fontId="59" fillId="0" borderId="0" applyNumberFormat="0" applyFont="0" applyFill="0" applyBorder="0" applyAlignment="0" applyProtection="0">
      <alignment vertical="center"/>
    </xf>
    <xf numFmtId="0" fontId="40" fillId="0" borderId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63" fillId="42" borderId="0" applyNumberFormat="0" applyBorder="0" applyAlignment="0">
      <alignment horizontal="right"/>
      <protection hidden="1"/>
    </xf>
    <xf numFmtId="224" fontId="18" fillId="0" borderId="0" applyNumberFormat="0" applyFill="0" applyBorder="0" applyAlignment="0" applyProtection="0">
      <alignment vertical="center"/>
    </xf>
    <xf numFmtId="0" fontId="18" fillId="0" borderId="0"/>
    <xf numFmtId="237" fontId="117" fillId="0" borderId="0"/>
    <xf numFmtId="164" fontId="18" fillId="0" borderId="0"/>
    <xf numFmtId="238" fontId="18" fillId="0" borderId="0"/>
    <xf numFmtId="239" fontId="52" fillId="0" borderId="0" applyFont="0" applyFill="0" applyBorder="0" applyAlignment="0" applyProtection="0">
      <protection locked="0"/>
    </xf>
    <xf numFmtId="0" fontId="118" fillId="0" borderId="0"/>
    <xf numFmtId="0" fontId="55" fillId="0" borderId="0"/>
    <xf numFmtId="0" fontId="25" fillId="0" borderId="0"/>
    <xf numFmtId="0" fontId="119" fillId="0" borderId="0"/>
    <xf numFmtId="0" fontId="18" fillId="0" borderId="0"/>
    <xf numFmtId="0" fontId="2" fillId="0" borderId="0"/>
    <xf numFmtId="0" fontId="118" fillId="0" borderId="0"/>
    <xf numFmtId="0" fontId="118" fillId="0" borderId="0"/>
    <xf numFmtId="0" fontId="61" fillId="0" borderId="0"/>
    <xf numFmtId="0" fontId="2" fillId="0" borderId="0"/>
    <xf numFmtId="0" fontId="2" fillId="0" borderId="0"/>
    <xf numFmtId="0" fontId="120" fillId="0" borderId="0"/>
    <xf numFmtId="0" fontId="60" fillId="43" borderId="39" applyNumberFormat="0" applyBorder="0">
      <alignment horizontal="left" vertical="center"/>
    </xf>
    <xf numFmtId="2" fontId="60" fillId="43" borderId="28" applyNumberFormat="0" applyBorder="0">
      <alignment horizontal="left" vertical="center"/>
    </xf>
    <xf numFmtId="2" fontId="100" fillId="36" borderId="40" applyNumberFormat="0" applyBorder="0">
      <alignment horizontal="left" vertical="center"/>
    </xf>
    <xf numFmtId="2" fontId="100" fillId="36" borderId="28" applyNumberFormat="0" applyBorder="0">
      <alignment horizontal="left" vertical="center"/>
    </xf>
    <xf numFmtId="0" fontId="18" fillId="0" borderId="0">
      <alignment horizontal="right"/>
    </xf>
    <xf numFmtId="0" fontId="18" fillId="0" borderId="0">
      <alignment horizontal="right"/>
    </xf>
    <xf numFmtId="19" fontId="18" fillId="44" borderId="26" applyNumberFormat="0" applyBorder="0">
      <alignment horizontal="left" vertical="center" indent="1"/>
    </xf>
    <xf numFmtId="0" fontId="18" fillId="44" borderId="0">
      <alignment horizontal="right" vertical="center"/>
    </xf>
    <xf numFmtId="19" fontId="18" fillId="44" borderId="34" applyNumberFormat="0" applyBorder="0">
      <alignment horizontal="right" vertical="center"/>
    </xf>
    <xf numFmtId="2" fontId="121" fillId="45" borderId="12" applyBorder="0">
      <alignment horizontal="left" vertical="center" indent="1"/>
    </xf>
    <xf numFmtId="2" fontId="121" fillId="45" borderId="0">
      <alignment horizontal="center" vertical="center"/>
    </xf>
    <xf numFmtId="2" fontId="121" fillId="45" borderId="41">
      <alignment horizontal="left" vertical="center"/>
    </xf>
    <xf numFmtId="0" fontId="122" fillId="46" borderId="32">
      <alignment horizontal="center"/>
    </xf>
    <xf numFmtId="0" fontId="123" fillId="0" borderId="0" applyNumberFormat="0">
      <alignment horizontal="center" vertical="center"/>
    </xf>
    <xf numFmtId="10" fontId="18" fillId="0" borderId="0" applyFont="0" applyFill="0" applyBorder="0" applyAlignment="0" applyProtection="0"/>
    <xf numFmtId="0" fontId="18" fillId="0" borderId="0" applyFill="0" applyBorder="0">
      <alignment horizontal="right"/>
      <protection locked="0"/>
    </xf>
    <xf numFmtId="240" fontId="124" fillId="47" borderId="0" applyNumberFormat="0" applyBorder="0">
      <alignment horizontal="right" vertical="center"/>
    </xf>
    <xf numFmtId="240" fontId="124" fillId="47" borderId="0" applyNumberFormat="0" applyBorder="0">
      <alignment horizontal="right" vertical="center"/>
    </xf>
    <xf numFmtId="0" fontId="125" fillId="48" borderId="32" applyNumberFormat="0">
      <alignment horizontal="center" vertical="center"/>
    </xf>
    <xf numFmtId="0" fontId="125" fillId="48" borderId="0" applyNumberFormat="0" applyBorder="0">
      <alignment horizontal="left" vertical="center" indent="1"/>
    </xf>
    <xf numFmtId="0" fontId="18" fillId="0" borderId="0">
      <alignment horizontal="right"/>
      <protection locked="0"/>
    </xf>
    <xf numFmtId="241" fontId="126" fillId="49" borderId="0">
      <alignment horizontal="center" vertical="center"/>
    </xf>
    <xf numFmtId="4" fontId="127" fillId="50" borderId="42" applyNumberFormat="0" applyProtection="0">
      <alignment vertical="center"/>
    </xf>
    <xf numFmtId="4" fontId="128" fillId="50" borderId="42" applyNumberFormat="0" applyProtection="0">
      <alignment vertical="center"/>
    </xf>
    <xf numFmtId="4" fontId="129" fillId="50" borderId="42" applyNumberFormat="0" applyProtection="0">
      <alignment horizontal="left" vertical="center" indent="1"/>
    </xf>
    <xf numFmtId="4" fontId="130" fillId="51" borderId="0" applyNumberFormat="0" applyProtection="0">
      <alignment horizontal="left" vertical="center" indent="1"/>
    </xf>
    <xf numFmtId="4" fontId="129" fillId="52" borderId="42" applyNumberFormat="0" applyProtection="0">
      <alignment horizontal="right" vertical="center"/>
    </xf>
    <xf numFmtId="4" fontId="129" fillId="47" borderId="42" applyNumberFormat="0" applyProtection="0">
      <alignment horizontal="right" vertical="center"/>
    </xf>
    <xf numFmtId="4" fontId="129" fillId="53" borderId="42" applyNumberFormat="0" applyProtection="0">
      <alignment horizontal="right" vertical="center"/>
    </xf>
    <xf numFmtId="4" fontId="129" fillId="31" borderId="42" applyNumberFormat="0" applyProtection="0">
      <alignment horizontal="right" vertical="center"/>
    </xf>
    <xf numFmtId="4" fontId="129" fillId="54" borderId="42" applyNumberFormat="0" applyProtection="0">
      <alignment horizontal="right" vertical="center"/>
    </xf>
    <xf numFmtId="4" fontId="129" fillId="55" borderId="42" applyNumberFormat="0" applyProtection="0">
      <alignment horizontal="right" vertical="center"/>
    </xf>
    <xf numFmtId="4" fontId="129" fillId="56" borderId="42" applyNumberFormat="0" applyProtection="0">
      <alignment horizontal="right" vertical="center"/>
    </xf>
    <xf numFmtId="4" fontId="129" fillId="57" borderId="42" applyNumberFormat="0" applyProtection="0">
      <alignment horizontal="right" vertical="center"/>
    </xf>
    <xf numFmtId="4" fontId="129" fillId="37" borderId="42" applyNumberFormat="0" applyProtection="0">
      <alignment horizontal="right" vertical="center"/>
    </xf>
    <xf numFmtId="4" fontId="131" fillId="58" borderId="43" applyNumberFormat="0" applyProtection="0">
      <alignment horizontal="left" vertical="center" indent="1"/>
    </xf>
    <xf numFmtId="4" fontId="131" fillId="59" borderId="0" applyNumberFormat="0" applyProtection="0">
      <alignment horizontal="left" vertical="center" indent="1"/>
    </xf>
    <xf numFmtId="4" fontId="127" fillId="51" borderId="0" applyNumberFormat="0" applyProtection="0">
      <alignment horizontal="left" vertical="center" indent="1"/>
    </xf>
    <xf numFmtId="4" fontId="129" fillId="59" borderId="42" applyNumberFormat="0" applyProtection="0">
      <alignment horizontal="right" vertical="center"/>
    </xf>
    <xf numFmtId="4" fontId="132" fillId="59" borderId="0" applyNumberFormat="0" applyProtection="0">
      <alignment horizontal="left" vertical="center" indent="1"/>
    </xf>
    <xf numFmtId="4" fontId="132" fillId="51" borderId="0" applyNumberFormat="0" applyProtection="0">
      <alignment horizontal="left" vertical="center" indent="1"/>
    </xf>
    <xf numFmtId="0" fontId="18" fillId="51" borderId="42" applyNumberFormat="0" applyProtection="0">
      <alignment horizontal="left" vertical="center" indent="1"/>
    </xf>
    <xf numFmtId="0" fontId="18" fillId="60" borderId="42" applyNumberFormat="0" applyProtection="0">
      <alignment horizontal="left" vertical="center" indent="1"/>
    </xf>
    <xf numFmtId="0" fontId="18" fillId="59" borderId="42" applyNumberFormat="0" applyProtection="0">
      <alignment horizontal="left" vertical="center" indent="1"/>
    </xf>
    <xf numFmtId="0" fontId="18" fillId="42" borderId="42" applyNumberFormat="0" applyProtection="0">
      <alignment horizontal="left" vertical="center" indent="1"/>
    </xf>
    <xf numFmtId="4" fontId="129" fillId="42" borderId="42" applyNumberFormat="0" applyProtection="0">
      <alignment vertical="center"/>
    </xf>
    <xf numFmtId="4" fontId="133" fillId="42" borderId="42" applyNumberFormat="0" applyProtection="0">
      <alignment vertical="center"/>
    </xf>
    <xf numFmtId="4" fontId="127" fillId="59" borderId="44" applyNumberFormat="0" applyProtection="0">
      <alignment horizontal="left" vertical="center" indent="1"/>
    </xf>
    <xf numFmtId="4" fontId="130" fillId="42" borderId="42" applyNumberFormat="0" applyProtection="0">
      <alignment horizontal="right" vertical="center"/>
    </xf>
    <xf numFmtId="4" fontId="133" fillId="42" borderId="42" applyNumberFormat="0" applyProtection="0">
      <alignment horizontal="right" vertical="center"/>
    </xf>
    <xf numFmtId="4" fontId="131" fillId="59" borderId="42" applyNumberFormat="0" applyProtection="0">
      <alignment horizontal="left" vertical="center" indent="1"/>
    </xf>
    <xf numFmtId="0" fontId="61" fillId="60" borderId="42" applyNumberFormat="0" applyProtection="0">
      <alignment horizontal="left" vertical="top" indent="1"/>
    </xf>
    <xf numFmtId="4" fontId="134" fillId="60" borderId="44" applyNumberFormat="0" applyProtection="0">
      <alignment horizontal="left" vertical="center" indent="1"/>
    </xf>
    <xf numFmtId="4" fontId="135" fillId="42" borderId="42" applyNumberFormat="0" applyProtection="0">
      <alignment horizontal="right" vertical="center"/>
    </xf>
    <xf numFmtId="0" fontId="18" fillId="0" borderId="0" applyFill="0" applyBorder="0">
      <alignment horizontal="right"/>
      <protection hidden="1"/>
    </xf>
    <xf numFmtId="1" fontId="113" fillId="0" borderId="0" applyBorder="0">
      <alignment horizontal="left" vertical="top" wrapText="1"/>
    </xf>
    <xf numFmtId="242" fontId="136" fillId="61" borderId="0">
      <alignment horizontal="center" vertical="center"/>
      <protection locked="0"/>
    </xf>
    <xf numFmtId="0" fontId="21" fillId="0" borderId="0"/>
    <xf numFmtId="0" fontId="18" fillId="0" borderId="0">
      <alignment horizontal="left" wrapText="1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0" fontId="113" fillId="0" borderId="0">
      <alignment vertical="top"/>
    </xf>
    <xf numFmtId="2" fontId="137" fillId="29" borderId="39" applyNumberFormat="0" applyFill="0" applyBorder="0" applyAlignment="0">
      <alignment horizontal="center"/>
      <protection locked="0"/>
    </xf>
    <xf numFmtId="2" fontId="18" fillId="62" borderId="28" applyNumberFormat="0" applyBorder="0">
      <alignment horizontal="right" vertical="center"/>
    </xf>
    <xf numFmtId="2" fontId="18" fillId="62" borderId="0">
      <alignment horizontal="right" vertical="center"/>
    </xf>
    <xf numFmtId="2" fontId="100" fillId="63" borderId="32">
      <alignment horizontal="center" vertical="center"/>
    </xf>
    <xf numFmtId="2" fontId="100" fillId="63" borderId="0" applyNumberFormat="0" applyBorder="0">
      <alignment horizontal="left" vertical="center"/>
    </xf>
    <xf numFmtId="2" fontId="100" fillId="63" borderId="32">
      <alignment horizontal="center" vertical="center"/>
    </xf>
    <xf numFmtId="0" fontId="13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>
      <alignment horizont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40" fillId="68" borderId="45" applyNumberFormat="0" applyAlignment="0" applyProtection="0">
      <alignment vertical="center"/>
    </xf>
    <xf numFmtId="0" fontId="141" fillId="35" borderId="0" applyNumberFormat="0" applyBorder="0" applyAlignment="0" applyProtection="0">
      <alignment vertical="center"/>
    </xf>
    <xf numFmtId="0" fontId="32" fillId="69" borderId="46" applyNumberFormat="0" applyFont="0" applyAlignment="0" applyProtection="0">
      <alignment vertical="center"/>
    </xf>
    <xf numFmtId="0" fontId="142" fillId="0" borderId="47" applyNumberFormat="0" applyFill="0" applyAlignment="0" applyProtection="0">
      <alignment vertical="center"/>
    </xf>
    <xf numFmtId="0" fontId="143" fillId="14" borderId="48" applyNumberFormat="0" applyAlignment="0" applyProtection="0">
      <alignment vertical="center"/>
    </xf>
    <xf numFmtId="0" fontId="144" fillId="24" borderId="49" applyNumberFormat="0" applyAlignment="0" applyProtection="0">
      <alignment vertical="center"/>
    </xf>
    <xf numFmtId="0" fontId="145" fillId="10" borderId="0" applyNumberFormat="0" applyBorder="0" applyAlignment="0" applyProtection="0">
      <alignment vertical="center"/>
    </xf>
    <xf numFmtId="38" fontId="146" fillId="0" borderId="0" applyFont="0" applyFill="0" applyBorder="0" applyAlignment="0" applyProtection="0"/>
    <xf numFmtId="0" fontId="146" fillId="0" borderId="0"/>
    <xf numFmtId="0" fontId="147" fillId="11" borderId="0" applyNumberFormat="0" applyBorder="0" applyAlignment="0" applyProtection="0">
      <alignment vertical="center"/>
    </xf>
    <xf numFmtId="0" fontId="148" fillId="0" borderId="50" applyNumberFormat="0" applyFill="0" applyAlignment="0" applyProtection="0">
      <alignment vertical="center"/>
    </xf>
    <xf numFmtId="0" fontId="149" fillId="0" borderId="51" applyNumberFormat="0" applyFill="0" applyAlignment="0" applyProtection="0">
      <alignment vertical="center"/>
    </xf>
    <xf numFmtId="0" fontId="150" fillId="0" borderId="52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24" borderId="48" applyNumberFormat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53" applyNumberFormat="0" applyFill="0" applyAlignment="0" applyProtection="0">
      <alignment vertical="center"/>
    </xf>
    <xf numFmtId="0" fontId="18" fillId="0" borderId="0" applyNumberFormat="0"/>
    <xf numFmtId="0" fontId="1" fillId="0" borderId="0"/>
  </cellStyleXfs>
  <cellXfs count="65">
    <xf numFmtId="0" fontId="0" fillId="0" borderId="0" xfId="0"/>
    <xf numFmtId="0" fontId="155" fillId="70" borderId="65" xfId="0" applyFont="1" applyFill="1" applyBorder="1" applyAlignment="1">
      <alignment horizontal="centerContinuous" vertical="center"/>
    </xf>
    <xf numFmtId="0" fontId="155" fillId="70" borderId="63" xfId="0" applyFont="1" applyFill="1" applyBorder="1" applyAlignment="1">
      <alignment horizontal="centerContinuous" vertical="center"/>
    </xf>
    <xf numFmtId="1" fontId="155" fillId="70" borderId="63" xfId="0" applyNumberFormat="1" applyFont="1" applyFill="1" applyBorder="1" applyAlignment="1">
      <alignment horizontal="centerContinuous" vertical="center"/>
    </xf>
    <xf numFmtId="0" fontId="155" fillId="70" borderId="64" xfId="0" applyFont="1" applyFill="1" applyBorder="1" applyAlignment="1">
      <alignment horizontal="centerContinuous" vertical="center"/>
    </xf>
    <xf numFmtId="0" fontId="156" fillId="0" borderId="0" xfId="0" applyFont="1"/>
    <xf numFmtId="0" fontId="156" fillId="0" borderId="21" xfId="0" applyFont="1" applyBorder="1" applyAlignment="1">
      <alignment vertical="center"/>
    </xf>
    <xf numFmtId="0" fontId="157" fillId="0" borderId="59" xfId="0" applyFont="1" applyBorder="1" applyAlignment="1">
      <alignment horizontal="centerContinuous" vertical="center"/>
    </xf>
    <xf numFmtId="1" fontId="157" fillId="0" borderId="11" xfId="0" applyNumberFormat="1" applyFont="1" applyBorder="1" applyAlignment="1">
      <alignment horizontal="centerContinuous" vertical="center"/>
    </xf>
    <xf numFmtId="0" fontId="157" fillId="0" borderId="11" xfId="0" applyFont="1" applyBorder="1" applyAlignment="1">
      <alignment horizontal="centerContinuous" vertical="center"/>
    </xf>
    <xf numFmtId="0" fontId="157" fillId="0" borderId="60" xfId="0" applyFont="1" applyBorder="1" applyAlignment="1">
      <alignment horizontal="centerContinuous" vertical="center"/>
    </xf>
    <xf numFmtId="0" fontId="157" fillId="0" borderId="59" xfId="0" applyFont="1" applyFill="1" applyBorder="1" applyAlignment="1">
      <alignment horizontal="centerContinuous" vertical="center"/>
    </xf>
    <xf numFmtId="0" fontId="157" fillId="0" borderId="11" xfId="0" applyFont="1" applyFill="1" applyBorder="1" applyAlignment="1">
      <alignment horizontal="centerContinuous" vertical="center"/>
    </xf>
    <xf numFmtId="0" fontId="157" fillId="0" borderId="64" xfId="0" applyFont="1" applyFill="1" applyBorder="1" applyAlignment="1">
      <alignment horizontal="centerContinuous" vertical="center"/>
    </xf>
    <xf numFmtId="0" fontId="158" fillId="0" borderId="26" xfId="0" applyFont="1" applyBorder="1" applyAlignment="1">
      <alignment vertical="center"/>
    </xf>
    <xf numFmtId="0" fontId="158" fillId="0" borderId="57" xfId="0" applyFont="1" applyBorder="1" applyAlignment="1">
      <alignment horizontal="centerContinuous" vertical="center"/>
    </xf>
    <xf numFmtId="0" fontId="158" fillId="0" borderId="58" xfId="0" applyFont="1" applyBorder="1" applyAlignment="1">
      <alignment horizontal="centerContinuous" vertical="center"/>
    </xf>
    <xf numFmtId="0" fontId="158" fillId="0" borderId="30" xfId="0" applyFont="1" applyBorder="1" applyAlignment="1">
      <alignment horizontal="centerContinuous" vertical="center"/>
    </xf>
    <xf numFmtId="0" fontId="158" fillId="0" borderId="66" xfId="0" applyFont="1" applyBorder="1" applyAlignment="1">
      <alignment horizontal="centerContinuous" vertical="center"/>
    </xf>
    <xf numFmtId="0" fontId="158" fillId="0" borderId="0" xfId="0" applyFont="1"/>
    <xf numFmtId="0" fontId="159" fillId="0" borderId="0" xfId="0" applyFont="1"/>
    <xf numFmtId="0" fontId="158" fillId="0" borderId="61" xfId="0" applyFont="1" applyBorder="1" applyAlignment="1">
      <alignment horizontal="center" vertical="center"/>
    </xf>
    <xf numFmtId="0" fontId="158" fillId="0" borderId="56" xfId="0" applyFont="1" applyBorder="1" applyAlignment="1">
      <alignment horizontal="center" vertical="center"/>
    </xf>
    <xf numFmtId="0" fontId="158" fillId="0" borderId="10" xfId="0" applyFont="1" applyBorder="1" applyAlignment="1">
      <alignment horizontal="center" vertical="center"/>
    </xf>
    <xf numFmtId="0" fontId="158" fillId="0" borderId="55" xfId="0" applyFont="1" applyBorder="1" applyAlignment="1">
      <alignment horizontal="center" vertical="center"/>
    </xf>
    <xf numFmtId="15" fontId="158" fillId="0" borderId="26" xfId="0" applyNumberFormat="1" applyFont="1" applyBorder="1" applyAlignment="1">
      <alignment horizontal="center" vertical="center"/>
    </xf>
    <xf numFmtId="0" fontId="159" fillId="0" borderId="12" xfId="0" applyFont="1" applyBorder="1" applyAlignment="1">
      <alignment horizontal="center" vertical="center"/>
    </xf>
    <xf numFmtId="1" fontId="159" fillId="0" borderId="0" xfId="0" applyNumberFormat="1" applyFont="1" applyBorder="1" applyAlignment="1">
      <alignment horizontal="center" vertical="center"/>
    </xf>
    <xf numFmtId="1" fontId="159" fillId="0" borderId="54" xfId="0" applyNumberFormat="1" applyFont="1" applyBorder="1" applyAlignment="1">
      <alignment horizontal="center" vertical="center"/>
    </xf>
    <xf numFmtId="0" fontId="159" fillId="0" borderId="0" xfId="0" applyFont="1" applyBorder="1" applyAlignment="1">
      <alignment horizontal="center" vertical="center"/>
    </xf>
    <xf numFmtId="0" fontId="158" fillId="0" borderId="12" xfId="0" applyFont="1" applyBorder="1" applyAlignment="1">
      <alignment horizontal="center" vertical="center"/>
    </xf>
    <xf numFmtId="0" fontId="158" fillId="0" borderId="54" xfId="0" applyFont="1" applyBorder="1" applyAlignment="1">
      <alignment horizontal="center" vertical="center"/>
    </xf>
    <xf numFmtId="1" fontId="159" fillId="0" borderId="12" xfId="0" applyNumberFormat="1" applyFont="1" applyBorder="1" applyAlignment="1">
      <alignment horizontal="center" vertical="center"/>
    </xf>
    <xf numFmtId="0" fontId="159" fillId="0" borderId="12" xfId="0" applyFont="1" applyFill="1" applyBorder="1" applyAlignment="1">
      <alignment horizontal="center" vertical="center"/>
    </xf>
    <xf numFmtId="1" fontId="159" fillId="0" borderId="54" xfId="0" applyNumberFormat="1" applyFont="1" applyFill="1" applyBorder="1" applyAlignment="1">
      <alignment horizontal="center" vertical="center"/>
    </xf>
    <xf numFmtId="0" fontId="159" fillId="0" borderId="54" xfId="0" applyFont="1" applyFill="1" applyBorder="1" applyAlignment="1">
      <alignment horizontal="center" vertical="center"/>
    </xf>
    <xf numFmtId="0" fontId="159" fillId="0" borderId="54" xfId="0" applyNumberFormat="1" applyFont="1" applyFill="1" applyBorder="1" applyAlignment="1">
      <alignment horizontal="center" vertical="center"/>
    </xf>
    <xf numFmtId="15" fontId="158" fillId="0" borderId="61" xfId="0" applyNumberFormat="1" applyFont="1" applyBorder="1" applyAlignment="1">
      <alignment horizontal="center" vertical="center"/>
    </xf>
    <xf numFmtId="1" fontId="159" fillId="0" borderId="56" xfId="0" applyNumberFormat="1" applyFont="1" applyBorder="1" applyAlignment="1">
      <alignment horizontal="center" vertical="center"/>
    </xf>
    <xf numFmtId="1" fontId="159" fillId="0" borderId="62" xfId="0" applyNumberFormat="1" applyFont="1" applyBorder="1" applyAlignment="1">
      <alignment horizontal="center" vertical="center"/>
    </xf>
    <xf numFmtId="1" fontId="159" fillId="0" borderId="55" xfId="0" applyNumberFormat="1" applyFont="1" applyBorder="1" applyAlignment="1">
      <alignment horizontal="center" vertical="center"/>
    </xf>
    <xf numFmtId="0" fontId="159" fillId="0" borderId="56" xfId="0" applyFont="1" applyFill="1" applyBorder="1" applyAlignment="1">
      <alignment horizontal="center" vertical="center"/>
    </xf>
    <xf numFmtId="0" fontId="159" fillId="0" borderId="55" xfId="0" applyFont="1" applyFill="1" applyBorder="1" applyAlignment="1">
      <alignment horizontal="center" vertical="center"/>
    </xf>
    <xf numFmtId="15" fontId="158" fillId="0" borderId="0" xfId="0" applyNumberFormat="1" applyFont="1" applyAlignment="1">
      <alignment horizontal="center" vertical="center"/>
    </xf>
    <xf numFmtId="1" fontId="159" fillId="0" borderId="0" xfId="0" applyNumberFormat="1" applyFont="1" applyFill="1" applyAlignment="1">
      <alignment horizontal="center" vertical="center"/>
    </xf>
    <xf numFmtId="1" fontId="160" fillId="0" borderId="0" xfId="0" applyNumberFormat="1" applyFont="1" applyFill="1" applyAlignment="1">
      <alignment horizontal="center" vertical="center"/>
    </xf>
    <xf numFmtId="0" fontId="159" fillId="0" borderId="0" xfId="0" applyFont="1" applyFill="1" applyAlignment="1">
      <alignment vertical="center"/>
    </xf>
    <xf numFmtId="1" fontId="159" fillId="0" borderId="0" xfId="0" applyNumberFormat="1" applyFont="1" applyAlignment="1">
      <alignment horizontal="center" vertical="center"/>
    </xf>
    <xf numFmtId="1" fontId="160" fillId="0" borderId="0" xfId="0" applyNumberFormat="1" applyFont="1" applyAlignment="1">
      <alignment horizontal="center" vertical="center"/>
    </xf>
    <xf numFmtId="0" fontId="159" fillId="0" borderId="0" xfId="0" applyFont="1" applyAlignment="1">
      <alignment vertical="center"/>
    </xf>
    <xf numFmtId="0" fontId="159" fillId="0" borderId="0" xfId="0" applyFont="1" applyAlignment="1">
      <alignment horizontal="center" vertical="center"/>
    </xf>
    <xf numFmtId="0" fontId="161" fillId="0" borderId="0" xfId="0" applyFont="1" applyAlignment="1">
      <alignment horizontal="center" vertical="center"/>
    </xf>
    <xf numFmtId="15" fontId="158" fillId="0" borderId="26" xfId="0" applyNumberFormat="1" applyFont="1" applyFill="1" applyBorder="1" applyAlignment="1">
      <alignment horizontal="center" vertical="center"/>
    </xf>
    <xf numFmtId="1" fontId="159" fillId="0" borderId="12" xfId="0" applyNumberFormat="1" applyFont="1" applyFill="1" applyBorder="1" applyAlignment="1">
      <alignment horizontal="center" vertical="center"/>
    </xf>
    <xf numFmtId="1" fontId="159" fillId="0" borderId="0" xfId="0" applyNumberFormat="1" applyFont="1" applyFill="1" applyBorder="1" applyAlignment="1">
      <alignment horizontal="center" vertical="center"/>
    </xf>
    <xf numFmtId="0" fontId="161" fillId="0" borderId="0" xfId="0" applyFont="1" applyFill="1" applyAlignment="1">
      <alignment horizontal="center" vertical="center"/>
    </xf>
    <xf numFmtId="0" fontId="159" fillId="0" borderId="0" xfId="0" applyFont="1" applyFill="1"/>
    <xf numFmtId="15" fontId="158" fillId="0" borderId="61" xfId="0" applyNumberFormat="1" applyFont="1" applyFill="1" applyBorder="1" applyAlignment="1">
      <alignment horizontal="center" vertical="center"/>
    </xf>
    <xf numFmtId="1" fontId="159" fillId="0" borderId="56" xfId="0" applyNumberFormat="1" applyFont="1" applyFill="1" applyBorder="1" applyAlignment="1">
      <alignment horizontal="center" vertical="center"/>
    </xf>
    <xf numFmtId="1" fontId="159" fillId="0" borderId="62" xfId="0" applyNumberFormat="1" applyFont="1" applyFill="1" applyBorder="1" applyAlignment="1">
      <alignment horizontal="center" vertical="center"/>
    </xf>
    <xf numFmtId="1" fontId="159" fillId="0" borderId="55" xfId="0" applyNumberFormat="1" applyFont="1" applyFill="1" applyBorder="1" applyAlignment="1">
      <alignment horizontal="center" vertical="center"/>
    </xf>
    <xf numFmtId="0" fontId="159" fillId="0" borderId="0" xfId="0" applyFont="1" applyFill="1" applyAlignment="1">
      <alignment horizontal="center" vertical="center"/>
    </xf>
    <xf numFmtId="0" fontId="161" fillId="0" borderId="62" xfId="0" applyFont="1" applyFill="1" applyBorder="1" applyAlignment="1">
      <alignment horizontal="center" vertical="center"/>
    </xf>
    <xf numFmtId="0" fontId="162" fillId="0" borderId="0" xfId="0" applyFont="1" applyAlignment="1">
      <alignment horizontal="left"/>
    </xf>
    <xf numFmtId="0" fontId="159" fillId="0" borderId="0" xfId="0" applyFont="1" applyAlignment="1">
      <alignment horizontal="left"/>
    </xf>
  </cellXfs>
  <cellStyles count="876">
    <cellStyle name="-" xfId="22" xr:uid="{00000000-0005-0000-0000-000000000000}"/>
    <cellStyle name="_x000a_shell=progma" xfId="23" xr:uid="{00000000-0005-0000-0000-000001000000}"/>
    <cellStyle name="#.00wlleft" xfId="24" xr:uid="{00000000-0005-0000-0000-000002000000}"/>
    <cellStyle name="#wlleft" xfId="25" xr:uid="{00000000-0005-0000-0000-000003000000}"/>
    <cellStyle name="$#.00wlleft" xfId="26" xr:uid="{00000000-0005-0000-0000-000004000000}"/>
    <cellStyle name="$0wlleft" xfId="27" xr:uid="{00000000-0005-0000-0000-000005000000}"/>
    <cellStyle name="%" xfId="28" xr:uid="{00000000-0005-0000-0000-000006000000}"/>
    <cellStyle name="% [0]" xfId="29" xr:uid="{00000000-0005-0000-0000-000007000000}"/>
    <cellStyle name="% [1]" xfId="30" xr:uid="{00000000-0005-0000-0000-000008000000}"/>
    <cellStyle name="% [2]" xfId="31" xr:uid="{00000000-0005-0000-0000-000009000000}"/>
    <cellStyle name="******************************************" xfId="32" xr:uid="{00000000-0005-0000-0000-00000A000000}"/>
    <cellStyle name="?? [0]_VERA" xfId="33" xr:uid="{00000000-0005-0000-0000-00000B000000}"/>
    <cellStyle name="???? [0.00]_206056ATO.xls ??? 10" xfId="34" xr:uid="{00000000-0005-0000-0000-00000C000000}"/>
    <cellStyle name="????_206056ATO.xls ??? 10" xfId="35" xr:uid="{00000000-0005-0000-0000-00000D000000}"/>
    <cellStyle name="??_Liquor-E " xfId="36" xr:uid="{00000000-0005-0000-0000-00000E000000}"/>
    <cellStyle name="_0050003ST" xfId="37" xr:uid="{00000000-0005-0000-0000-00000F000000}"/>
    <cellStyle name="_0050003ST_XPress" xfId="38" xr:uid="{00000000-0005-0000-0000-000010000000}"/>
    <cellStyle name="_1030171N" xfId="39" xr:uid="{00000000-0005-0000-0000-000011000000}"/>
    <cellStyle name="_1030171N_Bank Issuance" xfId="40" xr:uid="{00000000-0005-0000-0000-000012000000}"/>
    <cellStyle name="_1030171N_Bank Maturities" xfId="41" xr:uid="{00000000-0005-0000-0000-000013000000}"/>
    <cellStyle name="_1030171N_Corporate Issuance" xfId="42" xr:uid="{00000000-0005-0000-0000-000014000000}"/>
    <cellStyle name="_1030171N_Recent issuance (clean)" xfId="43" xr:uid="{00000000-0005-0000-0000-000015000000}"/>
    <cellStyle name="_204163ST.xls Chart 1" xfId="44" xr:uid="{00000000-0005-0000-0000-000016000000}"/>
    <cellStyle name="_2070099N.xls Chart 1" xfId="45" xr:uid="{00000000-0005-0000-0000-000017000000}"/>
    <cellStyle name="_2070099N.xls Chart 1_Bank Issuance" xfId="46" xr:uid="{00000000-0005-0000-0000-000018000000}"/>
    <cellStyle name="_2070099N.xls Chart 1_Bank Maturities" xfId="47" xr:uid="{00000000-0005-0000-0000-000019000000}"/>
    <cellStyle name="_2070099N.xls Chart 1_Corporate Issuance" xfId="48" xr:uid="{00000000-0005-0000-0000-00001A000000}"/>
    <cellStyle name="_2070099N.xls Chart 1_Recent issuance (clean)" xfId="49" xr:uid="{00000000-0005-0000-0000-00001B000000}"/>
    <cellStyle name="_2110458L.xls Chart 1" xfId="50" xr:uid="{00000000-0005-0000-0000-00001C000000}"/>
    <cellStyle name="_2120587L.xls Chart 1" xfId="51" xr:uid="{00000000-0005-0000-0000-00001D000000}"/>
    <cellStyle name="_2120587L.xls Chart 1_Bank Issuance" xfId="52" xr:uid="{00000000-0005-0000-0000-00001E000000}"/>
    <cellStyle name="_2120587L.xls Chart 1_Bank Maturities" xfId="53" xr:uid="{00000000-0005-0000-0000-00001F000000}"/>
    <cellStyle name="_2120587L.xls Chart 1_Corporate Issuance" xfId="54" xr:uid="{00000000-0005-0000-0000-000020000000}"/>
    <cellStyle name="_2120587L.xls Chart 1_Recent issuance (clean)" xfId="55" xr:uid="{00000000-0005-0000-0000-000021000000}"/>
    <cellStyle name="_2120587L.xls Chart 1-1" xfId="56" xr:uid="{00000000-0005-0000-0000-000022000000}"/>
    <cellStyle name="_2120587L.xls Chart 1-1_Bank Issuance" xfId="57" xr:uid="{00000000-0005-0000-0000-000023000000}"/>
    <cellStyle name="_2120587L.xls Chart 1-1_Bank Maturities" xfId="58" xr:uid="{00000000-0005-0000-0000-000024000000}"/>
    <cellStyle name="_2120587L.xls Chart 1-1_Corporate Issuance" xfId="59" xr:uid="{00000000-0005-0000-0000-000025000000}"/>
    <cellStyle name="_2120587L.xls Chart 1-1_Recent issuance (clean)" xfId="60" xr:uid="{00000000-0005-0000-0000-000026000000}"/>
    <cellStyle name="_2120587L.xls Chart 1-2" xfId="61" xr:uid="{00000000-0005-0000-0000-000027000000}"/>
    <cellStyle name="_2120587L.xls Chart 1-2_Bank Issuance" xfId="62" xr:uid="{00000000-0005-0000-0000-000028000000}"/>
    <cellStyle name="_2120587L.xls Chart 1-2_Bank Maturities" xfId="63" xr:uid="{00000000-0005-0000-0000-000029000000}"/>
    <cellStyle name="_2120587L.xls Chart 1-2_Corporate Issuance" xfId="64" xr:uid="{00000000-0005-0000-0000-00002A000000}"/>
    <cellStyle name="_2120587L.xls Chart 1-2_Recent issuance (clean)" xfId="65" xr:uid="{00000000-0005-0000-0000-00002B000000}"/>
    <cellStyle name="_2120587L.xls Chart 1-3" xfId="66" xr:uid="{00000000-0005-0000-0000-00002C000000}"/>
    <cellStyle name="_2120587L.xls Chart 1-3_Bank Issuance" xfId="67" xr:uid="{00000000-0005-0000-0000-00002D000000}"/>
    <cellStyle name="_2120587L.xls Chart 1-3_Bank Maturities" xfId="68" xr:uid="{00000000-0005-0000-0000-00002E000000}"/>
    <cellStyle name="_2120587L.xls Chart 1-3_Corporate Issuance" xfId="69" xr:uid="{00000000-0005-0000-0000-00002F000000}"/>
    <cellStyle name="_2120587L.xls Chart 1-3_Recent issuance (clean)" xfId="70" xr:uid="{00000000-0005-0000-0000-000030000000}"/>
    <cellStyle name="_2120587L.xls Chart 2" xfId="71" xr:uid="{00000000-0005-0000-0000-000031000000}"/>
    <cellStyle name="_2120587L.xls Chart 2_Bank Issuance" xfId="72" xr:uid="{00000000-0005-0000-0000-000032000000}"/>
    <cellStyle name="_2120587L.xls Chart 2_Bank Maturities" xfId="73" xr:uid="{00000000-0005-0000-0000-000033000000}"/>
    <cellStyle name="_2120587L.xls Chart 2_Corporate Issuance" xfId="74" xr:uid="{00000000-0005-0000-0000-000034000000}"/>
    <cellStyle name="_2120587L.xls Chart 2_Recent issuance (clean)" xfId="75" xr:uid="{00000000-0005-0000-0000-000035000000}"/>
    <cellStyle name="_2120587L.xls Chart 2-1" xfId="76" xr:uid="{00000000-0005-0000-0000-000036000000}"/>
    <cellStyle name="_2120587L.xls Chart 2-1_Bank Issuance" xfId="77" xr:uid="{00000000-0005-0000-0000-000037000000}"/>
    <cellStyle name="_2120587L.xls Chart 2-1_Bank Maturities" xfId="78" xr:uid="{00000000-0005-0000-0000-000038000000}"/>
    <cellStyle name="_2120587L.xls Chart 2-1_Corporate Issuance" xfId="79" xr:uid="{00000000-0005-0000-0000-000039000000}"/>
    <cellStyle name="_2120587L.xls Chart 2-1_Recent issuance (clean)" xfId="80" xr:uid="{00000000-0005-0000-0000-00003A000000}"/>
    <cellStyle name="_29b" xfId="81" xr:uid="{00000000-0005-0000-0000-00003B000000}"/>
    <cellStyle name="_29c" xfId="82" xr:uid="{00000000-0005-0000-0000-00003C000000}"/>
    <cellStyle name="_29e" xfId="83" xr:uid="{00000000-0005-0000-0000-00003D000000}"/>
    <cellStyle name="_29g" xfId="84" xr:uid="{00000000-0005-0000-0000-00003E000000}"/>
    <cellStyle name="_29i" xfId="85" xr:uid="{00000000-0005-0000-0000-00003F000000}"/>
    <cellStyle name="_3010065L" xfId="86" xr:uid="{00000000-0005-0000-0000-000040000000}"/>
    <cellStyle name="_3010065L_Bank Issuance" xfId="87" xr:uid="{00000000-0005-0000-0000-000041000000}"/>
    <cellStyle name="_3010065L_Bank Maturities" xfId="88" xr:uid="{00000000-0005-0000-0000-000042000000}"/>
    <cellStyle name="_3010065L_Corporate Issuance" xfId="89" xr:uid="{00000000-0005-0000-0000-000043000000}"/>
    <cellStyle name="_3010065L_Recent issuance (clean)" xfId="90" xr:uid="{00000000-0005-0000-0000-000044000000}"/>
    <cellStyle name="_301063ST" xfId="91" xr:uid="{00000000-0005-0000-0000-000045000000}"/>
    <cellStyle name="_301063ST_Bank Issuance" xfId="92" xr:uid="{00000000-0005-0000-0000-000046000000}"/>
    <cellStyle name="_301063ST_Bank Maturities" xfId="93" xr:uid="{00000000-0005-0000-0000-000047000000}"/>
    <cellStyle name="_301063ST_Corporate Issuance" xfId="94" xr:uid="{00000000-0005-0000-0000-000048000000}"/>
    <cellStyle name="_301063ST_Recent issuance (clean)" xfId="95" xr:uid="{00000000-0005-0000-0000-000049000000}"/>
    <cellStyle name="_301084ST" xfId="96" xr:uid="{00000000-0005-0000-0000-00004A000000}"/>
    <cellStyle name="_301084ST_Bank Issuance" xfId="97" xr:uid="{00000000-0005-0000-0000-00004B000000}"/>
    <cellStyle name="_301084ST_Bank Maturities" xfId="98" xr:uid="{00000000-0005-0000-0000-00004C000000}"/>
    <cellStyle name="_301084ST_Corporate Issuance" xfId="99" xr:uid="{00000000-0005-0000-0000-00004D000000}"/>
    <cellStyle name="_301084ST_Recent issuance (clean)" xfId="100" xr:uid="{00000000-0005-0000-0000-00004E000000}"/>
    <cellStyle name="_3050472l" xfId="101" xr:uid="{00000000-0005-0000-0000-00004F000000}"/>
    <cellStyle name="_305089ST" xfId="102" xr:uid="{00000000-0005-0000-0000-000050000000}"/>
    <cellStyle name="_305089ST_Bank Issuance" xfId="103" xr:uid="{00000000-0005-0000-0000-000051000000}"/>
    <cellStyle name="_305089ST_Bank Maturities" xfId="104" xr:uid="{00000000-0005-0000-0000-000052000000}"/>
    <cellStyle name="_305089ST_Corporate Issuance" xfId="105" xr:uid="{00000000-0005-0000-0000-000053000000}"/>
    <cellStyle name="_305089ST_Recent issuance (clean)" xfId="106" xr:uid="{00000000-0005-0000-0000-000054000000}"/>
    <cellStyle name="_305107ST" xfId="107" xr:uid="{00000000-0005-0000-0000-000055000000}"/>
    <cellStyle name="_305107ST_Bank Issuance" xfId="108" xr:uid="{00000000-0005-0000-0000-000056000000}"/>
    <cellStyle name="_305107ST_Bank Maturities" xfId="109" xr:uid="{00000000-0005-0000-0000-000057000000}"/>
    <cellStyle name="_305107ST_Corporate Issuance" xfId="110" xr:uid="{00000000-0005-0000-0000-000058000000}"/>
    <cellStyle name="_305107ST_Recent issuance (clean)" xfId="111" xr:uid="{00000000-0005-0000-0000-000059000000}"/>
    <cellStyle name="_3060266n" xfId="112" xr:uid="{00000000-0005-0000-0000-00005A000000}"/>
    <cellStyle name="_3060266n_Bank Issuance" xfId="113" xr:uid="{00000000-0005-0000-0000-00005B000000}"/>
    <cellStyle name="_3060266n_Bank Maturities" xfId="114" xr:uid="{00000000-0005-0000-0000-00005C000000}"/>
    <cellStyle name="_3060266n_Corporate Issuance" xfId="115" xr:uid="{00000000-0005-0000-0000-00005D000000}"/>
    <cellStyle name="_3060266n_Recent issuance (clean)" xfId="116" xr:uid="{00000000-0005-0000-0000-00005E000000}"/>
    <cellStyle name="_306130ST" xfId="117" xr:uid="{00000000-0005-0000-0000-00005F000000}"/>
    <cellStyle name="_306130ST_Bank Issuance" xfId="118" xr:uid="{00000000-0005-0000-0000-000060000000}"/>
    <cellStyle name="_306130ST_Bank Maturities" xfId="119" xr:uid="{00000000-0005-0000-0000-000061000000}"/>
    <cellStyle name="_306130ST_Corporate Issuance" xfId="120" xr:uid="{00000000-0005-0000-0000-000062000000}"/>
    <cellStyle name="_306130ST_Recent issuance (clean)" xfId="121" xr:uid="{00000000-0005-0000-0000-000063000000}"/>
    <cellStyle name="_307009ST" xfId="122" xr:uid="{00000000-0005-0000-0000-000064000000}"/>
    <cellStyle name="_3070172AL" xfId="123" xr:uid="{00000000-0005-0000-0000-000065000000}"/>
    <cellStyle name="_3070172L" xfId="124" xr:uid="{00000000-0005-0000-0000-000066000000}"/>
    <cellStyle name="_307103st" xfId="125" xr:uid="{00000000-0005-0000-0000-000067000000}"/>
    <cellStyle name="_307123st" xfId="126" xr:uid="{00000000-0005-0000-0000-000068000000}"/>
    <cellStyle name="_307236st" xfId="127" xr:uid="{00000000-0005-0000-0000-000069000000}"/>
    <cellStyle name="_3080054l" xfId="128" xr:uid="{00000000-0005-0000-0000-00006A000000}"/>
    <cellStyle name="_3080314L" xfId="129" xr:uid="{00000000-0005-0000-0000-00006B000000}"/>
    <cellStyle name="_3080507L" xfId="130" xr:uid="{00000000-0005-0000-0000-00006C000000}"/>
    <cellStyle name="_308166st" xfId="131" xr:uid="{00000000-0005-0000-0000-00006D000000}"/>
    <cellStyle name="_3090037l" xfId="132" xr:uid="{00000000-0005-0000-0000-00006E000000}"/>
    <cellStyle name="_3090161L" xfId="133" xr:uid="{00000000-0005-0000-0000-00006F000000}"/>
    <cellStyle name="_3100028L" xfId="134" xr:uid="{00000000-0005-0000-0000-000070000000}"/>
    <cellStyle name="_3110205l" xfId="135" xr:uid="{00000000-0005-0000-0000-000071000000}"/>
    <cellStyle name="_3110259l" xfId="136" xr:uid="{00000000-0005-0000-0000-000072000000}"/>
    <cellStyle name="_3110444L" xfId="137" xr:uid="{00000000-0005-0000-0000-000073000000}"/>
    <cellStyle name="_312025ST" xfId="138" xr:uid="{00000000-0005-0000-0000-000074000000}"/>
    <cellStyle name="_312025ST_Bank Issuance" xfId="139" xr:uid="{00000000-0005-0000-0000-000075000000}"/>
    <cellStyle name="_312025ST_Bank Maturities" xfId="140" xr:uid="{00000000-0005-0000-0000-000076000000}"/>
    <cellStyle name="_312025ST_Corporate Issuance" xfId="141" xr:uid="{00000000-0005-0000-0000-000077000000}"/>
    <cellStyle name="_312025ST_Recent issuance (clean)" xfId="142" xr:uid="{00000000-0005-0000-0000-000078000000}"/>
    <cellStyle name="_312045st" xfId="143" xr:uid="{00000000-0005-0000-0000-000079000000}"/>
    <cellStyle name="_312045st_Bank Issuance" xfId="144" xr:uid="{00000000-0005-0000-0000-00007A000000}"/>
    <cellStyle name="_312045st_Bank Maturities" xfId="145" xr:uid="{00000000-0005-0000-0000-00007B000000}"/>
    <cellStyle name="_312045st_Corporate Issuance" xfId="146" xr:uid="{00000000-0005-0000-0000-00007C000000}"/>
    <cellStyle name="_312045st_Recent issuance (clean)" xfId="147" xr:uid="{00000000-0005-0000-0000-00007D000000}"/>
    <cellStyle name="_3120521N" xfId="148" xr:uid="{00000000-0005-0000-0000-00007E000000}"/>
    <cellStyle name="_3120521N_Bank Issuance" xfId="149" xr:uid="{00000000-0005-0000-0000-00007F000000}"/>
    <cellStyle name="_3120521N_Bank Maturities" xfId="150" xr:uid="{00000000-0005-0000-0000-000080000000}"/>
    <cellStyle name="_3120521N_Corporate Issuance" xfId="151" xr:uid="{00000000-0005-0000-0000-000081000000}"/>
    <cellStyle name="_3120521N_Recent issuance (clean)" xfId="152" xr:uid="{00000000-0005-0000-0000-000082000000}"/>
    <cellStyle name="_401030ST" xfId="153" xr:uid="{00000000-0005-0000-0000-000083000000}"/>
    <cellStyle name="_4010514n" xfId="154" xr:uid="{00000000-0005-0000-0000-000084000000}"/>
    <cellStyle name="_4010514n_Bank Issuance" xfId="155" xr:uid="{00000000-0005-0000-0000-000085000000}"/>
    <cellStyle name="_4010514n_Bank Maturities" xfId="156" xr:uid="{00000000-0005-0000-0000-000086000000}"/>
    <cellStyle name="_4010514n_Corporate Issuance" xfId="157" xr:uid="{00000000-0005-0000-0000-000087000000}"/>
    <cellStyle name="_4010514n_Recent issuance (clean)" xfId="158" xr:uid="{00000000-0005-0000-0000-000088000000}"/>
    <cellStyle name="_4020171N" xfId="159" xr:uid="{00000000-0005-0000-0000-000089000000}"/>
    <cellStyle name="_4020171N_Bank Issuance" xfId="160" xr:uid="{00000000-0005-0000-0000-00008A000000}"/>
    <cellStyle name="_4020171N_Bank Maturities" xfId="161" xr:uid="{00000000-0005-0000-0000-00008B000000}"/>
    <cellStyle name="_4020171N_Corporate Issuance" xfId="162" xr:uid="{00000000-0005-0000-0000-00008C000000}"/>
    <cellStyle name="_4020171N_Recent issuance (clean)" xfId="163" xr:uid="{00000000-0005-0000-0000-00008D000000}"/>
    <cellStyle name="_4020566n" xfId="164" xr:uid="{00000000-0005-0000-0000-00008E000000}"/>
    <cellStyle name="_4020566n_Bank Issuance" xfId="165" xr:uid="{00000000-0005-0000-0000-00008F000000}"/>
    <cellStyle name="_4020566n_Bank Maturities" xfId="166" xr:uid="{00000000-0005-0000-0000-000090000000}"/>
    <cellStyle name="_4020566n_Corporate Issuance" xfId="167" xr:uid="{00000000-0005-0000-0000-000091000000}"/>
    <cellStyle name="_4020566n_Recent issuance (clean)" xfId="168" xr:uid="{00000000-0005-0000-0000-000092000000}"/>
    <cellStyle name="_4020575l" xfId="169" xr:uid="{00000000-0005-0000-0000-000093000000}"/>
    <cellStyle name="_403094ST" xfId="170" xr:uid="{00000000-0005-0000-0000-000094000000}"/>
    <cellStyle name="_403118ST" xfId="171" xr:uid="{00000000-0005-0000-0000-000095000000}"/>
    <cellStyle name="_403118ST_Bank Issuance" xfId="172" xr:uid="{00000000-0005-0000-0000-000096000000}"/>
    <cellStyle name="_403118ST_Bank Maturities" xfId="173" xr:uid="{00000000-0005-0000-0000-000097000000}"/>
    <cellStyle name="_403118ST_Corporate Issuance" xfId="174" xr:uid="{00000000-0005-0000-0000-000098000000}"/>
    <cellStyle name="_403118ST_Recent issuance (clean)" xfId="175" xr:uid="{00000000-0005-0000-0000-000099000000}"/>
    <cellStyle name="_4040507l" xfId="176" xr:uid="{00000000-0005-0000-0000-00009A000000}"/>
    <cellStyle name="_404052ST" xfId="177" xr:uid="{00000000-0005-0000-0000-00009B000000}"/>
    <cellStyle name="_404102ST1" xfId="178" xr:uid="{00000000-0005-0000-0000-00009C000000}"/>
    <cellStyle name="_405010ST" xfId="179" xr:uid="{00000000-0005-0000-0000-00009D000000}"/>
    <cellStyle name="_405010ST_Bank Issuance" xfId="180" xr:uid="{00000000-0005-0000-0000-00009E000000}"/>
    <cellStyle name="_405010ST_Bank Maturities" xfId="181" xr:uid="{00000000-0005-0000-0000-00009F000000}"/>
    <cellStyle name="_405010ST_Corporate Issuance" xfId="182" xr:uid="{00000000-0005-0000-0000-0000A0000000}"/>
    <cellStyle name="_405010ST_Recent issuance (clean)" xfId="183" xr:uid="{00000000-0005-0000-0000-0000A1000000}"/>
    <cellStyle name="_4050243l" xfId="184" xr:uid="{00000000-0005-0000-0000-0000A2000000}"/>
    <cellStyle name="_4050486LB" xfId="185" xr:uid="{00000000-0005-0000-0000-0000A3000000}"/>
    <cellStyle name="-_4060095al" xfId="186" xr:uid="{00000000-0005-0000-0000-0000A4000000}"/>
    <cellStyle name="-_4070142AL" xfId="187" xr:uid="{00000000-0005-0000-0000-0000A5000000}"/>
    <cellStyle name="_4070790L" xfId="188" xr:uid="{00000000-0005-0000-0000-0000A6000000}"/>
    <cellStyle name="_4070790L_Bank Issuance" xfId="189" xr:uid="{00000000-0005-0000-0000-0000A7000000}"/>
    <cellStyle name="_4070790L_Bank Maturities" xfId="190" xr:uid="{00000000-0005-0000-0000-0000A8000000}"/>
    <cellStyle name="_4070790L_Corporate Issuance" xfId="191" xr:uid="{00000000-0005-0000-0000-0000A9000000}"/>
    <cellStyle name="_4070790L_Recent issuance (clean)" xfId="192" xr:uid="{00000000-0005-0000-0000-0000AA000000}"/>
    <cellStyle name="-_4080416L" xfId="193" xr:uid="{00000000-0005-0000-0000-0000AB000000}"/>
    <cellStyle name="_4090121L" xfId="194" xr:uid="{00000000-0005-0000-0000-0000AC000000}"/>
    <cellStyle name="_4090121L_Bank Issuance" xfId="195" xr:uid="{00000000-0005-0000-0000-0000AD000000}"/>
    <cellStyle name="_4090121L_Bank Maturities" xfId="196" xr:uid="{00000000-0005-0000-0000-0000AE000000}"/>
    <cellStyle name="_4090121L_Corporate Issuance" xfId="197" xr:uid="{00000000-0005-0000-0000-0000AF000000}"/>
    <cellStyle name="_4090121L_Recent issuance (clean)" xfId="198" xr:uid="{00000000-0005-0000-0000-0000B0000000}"/>
    <cellStyle name="_502104st" xfId="199" xr:uid="{00000000-0005-0000-0000-0000B1000000}"/>
    <cellStyle name="_502165st" xfId="200" xr:uid="{00000000-0005-0000-0000-0000B2000000}"/>
    <cellStyle name="_503162st" xfId="201" xr:uid="{00000000-0005-0000-0000-0000B3000000}"/>
    <cellStyle name="_504061st" xfId="202" xr:uid="{00000000-0005-0000-0000-0000B4000000}"/>
    <cellStyle name="_504073ST" xfId="203" xr:uid="{00000000-0005-0000-0000-0000B5000000}"/>
    <cellStyle name="_504073ST_Bank Issuance" xfId="204" xr:uid="{00000000-0005-0000-0000-0000B6000000}"/>
    <cellStyle name="_504073ST_Bank Maturities" xfId="205" xr:uid="{00000000-0005-0000-0000-0000B7000000}"/>
    <cellStyle name="_504073ST_Corporate Issuance" xfId="206" xr:uid="{00000000-0005-0000-0000-0000B8000000}"/>
    <cellStyle name="_504073ST_Recent issuance (clean)" xfId="207" xr:uid="{00000000-0005-0000-0000-0000B9000000}"/>
    <cellStyle name="_504080st1" xfId="208" xr:uid="{00000000-0005-0000-0000-0000BA000000}"/>
    <cellStyle name="_5070513AL" xfId="209" xr:uid="{00000000-0005-0000-0000-0000BB000000}"/>
    <cellStyle name="_5070513ALcopy" xfId="210" xr:uid="{00000000-0005-0000-0000-0000BC000000}"/>
    <cellStyle name="_508057st" xfId="211" xr:uid="{00000000-0005-0000-0000-0000BD000000}"/>
    <cellStyle name="_508138st" xfId="212" xr:uid="{00000000-0005-0000-0000-0000BE000000}"/>
    <cellStyle name="_Analytics" xfId="213" xr:uid="{00000000-0005-0000-0000-0000BF000000}"/>
    <cellStyle name="_Appendix-29 tables -- May 19" xfId="214" xr:uid="{00000000-0005-0000-0000-0000C0000000}"/>
    <cellStyle name="_arrow" xfId="215" xr:uid="{00000000-0005-0000-0000-0000C1000000}"/>
    <cellStyle name="_Base Correl" xfId="216" xr:uid="{00000000-0005-0000-0000-0000C2000000}"/>
    <cellStyle name="_Base Correlations" xfId="217" xr:uid="{00000000-0005-0000-0000-0000C3000000}"/>
    <cellStyle name="_Base Correlations_1" xfId="218" xr:uid="{00000000-0005-0000-0000-0000C4000000}"/>
    <cellStyle name="_Base Curves" xfId="219" xr:uid="{00000000-0005-0000-0000-0000C5000000}"/>
    <cellStyle name="_book_risk_relval_test" xfId="220" xr:uid="{00000000-0005-0000-0000-0000C6000000}"/>
    <cellStyle name="_Book2" xfId="221" xr:uid="{00000000-0005-0000-0000-0000C7000000}"/>
    <cellStyle name="_c1030171N" xfId="222" xr:uid="{00000000-0005-0000-0000-0000C8000000}"/>
    <cellStyle name="_c1030171N_Bank Issuance" xfId="223" xr:uid="{00000000-0005-0000-0000-0000C9000000}"/>
    <cellStyle name="_c1030171N_Bank Maturities" xfId="224" xr:uid="{00000000-0005-0000-0000-0000CA000000}"/>
    <cellStyle name="_c1030171N_Corporate Issuance" xfId="225" xr:uid="{00000000-0005-0000-0000-0000CB000000}"/>
    <cellStyle name="_c1030171N_Recent issuance (clean)" xfId="226" xr:uid="{00000000-0005-0000-0000-0000CC000000}"/>
    <cellStyle name="_c403094ST" xfId="227" xr:uid="{00000000-0005-0000-0000-0000CD000000}"/>
    <cellStyle name="_c404048ST" xfId="228" xr:uid="{00000000-0005-0000-0000-0000CE000000}"/>
    <cellStyle name="_c405048ST" xfId="229" xr:uid="{00000000-0005-0000-0000-0000CF000000}"/>
    <cellStyle name="_c508057ST" xfId="230" xr:uid="{00000000-0005-0000-0000-0000D0000000}"/>
    <cellStyle name="_Calibrating CDX" xfId="231" xr:uid="{00000000-0005-0000-0000-0000D1000000}"/>
    <cellStyle name="_Calibrating ITRX" xfId="232" xr:uid="{00000000-0005-0000-0000-0000D2000000}"/>
    <cellStyle name="_CDSBlotter (X)" xfId="233" xr:uid="{00000000-0005-0000-0000-0000D3000000}"/>
    <cellStyle name="_CDX (IG) Mrkt" xfId="234" xr:uid="{00000000-0005-0000-0000-0000D4000000}"/>
    <cellStyle name="_CDX Index" xfId="235" xr:uid="{00000000-0005-0000-0000-0000D5000000}"/>
    <cellStyle name="_CDX Series" xfId="236" xr:uid="{00000000-0005-0000-0000-0000D6000000}"/>
    <cellStyle name="_CDX Spreads" xfId="237" xr:uid="{00000000-0005-0000-0000-0000D7000000}"/>
    <cellStyle name="_cdx10y" xfId="238" xr:uid="{00000000-0005-0000-0000-0000D8000000}"/>
    <cellStyle name="_CDX2Decsens-test" xfId="239" xr:uid="{00000000-0005-0000-0000-0000D9000000}"/>
    <cellStyle name="_CDX5 Calibration" xfId="240" xr:uid="{00000000-0005-0000-0000-0000DA000000}"/>
    <cellStyle name="_cdx5y" xfId="241" xr:uid="{00000000-0005-0000-0000-0000DB000000}"/>
    <cellStyle name="_CDX6 Calibration" xfId="242" xr:uid="{00000000-0005-0000-0000-0000DC000000}"/>
    <cellStyle name="_cdx7y (2)" xfId="243" xr:uid="{00000000-0005-0000-0000-0000DD000000}"/>
    <cellStyle name="_Copy of Portfolios to Archeus 6-3-04 (2)" xfId="244" xr:uid="{00000000-0005-0000-0000-0000DE000000}"/>
    <cellStyle name="_Credit-Index01" xfId="245" xr:uid="{00000000-0005-0000-0000-0000DF000000}"/>
    <cellStyle name="_Curve Trades" xfId="246" xr:uid="{00000000-0005-0000-0000-0000E0000000}"/>
    <cellStyle name="_Curve Trades (2)" xfId="247" xr:uid="{00000000-0005-0000-0000-0000E1000000}"/>
    <cellStyle name="_curves" xfId="248" xr:uid="{00000000-0005-0000-0000-0000E2000000}"/>
    <cellStyle name="_Curves-Link" xfId="249" xr:uid="{00000000-0005-0000-0000-0000E3000000}"/>
    <cellStyle name="_Curves-Link-bespoke" xfId="250" xr:uid="{00000000-0005-0000-0000-0000E4000000}"/>
    <cellStyle name="_D3. Index Portf" xfId="251" xr:uid="{00000000-0005-0000-0000-0000E5000000}"/>
    <cellStyle name="_Daily Monitor Europe v1" xfId="252" xr:uid="{00000000-0005-0000-0000-0000E6000000}"/>
    <cellStyle name="_Data Generation for 1998, August 17" xfId="253" xr:uid="{00000000-0005-0000-0000-0000E7000000}"/>
    <cellStyle name="_Definition" xfId="254" xr:uid="{00000000-0005-0000-0000-0000E8000000}"/>
    <cellStyle name="_Definitions" xfId="255" xr:uid="{00000000-0005-0000-0000-0000E9000000}"/>
    <cellStyle name="_Deltas" xfId="256" xr:uid="{00000000-0005-0000-0000-0000EA000000}"/>
    <cellStyle name="_ELRatio Base" xfId="257" xr:uid="{00000000-0005-0000-0000-0000EB000000}"/>
    <cellStyle name="_Euro Monitor - 03072008" xfId="258" xr:uid="{00000000-0005-0000-0000-0000EC000000}"/>
    <cellStyle name="_Fundamentals" xfId="259" xr:uid="{00000000-0005-0000-0000-0000ED000000}"/>
    <cellStyle name="_Fundamentals2" xfId="260" xr:uid="{00000000-0005-0000-0000-0000EE000000}"/>
    <cellStyle name="_FUNDS" xfId="261" xr:uid="{00000000-0005-0000-0000-0000EF000000}"/>
    <cellStyle name="_gen0646AL" xfId="262" xr:uid="{00000000-0005-0000-0000-0000F0000000}"/>
    <cellStyle name="_Glencore GSI Positions" xfId="263" xr:uid="{00000000-0005-0000-0000-0000F1000000}"/>
    <cellStyle name="_hist7" xfId="264" xr:uid="{00000000-0005-0000-0000-0000F2000000}"/>
    <cellStyle name="_Index Fit" xfId="265" xr:uid="{00000000-0005-0000-0000-0000F3000000}"/>
    <cellStyle name="_Index Pricing" xfId="266" xr:uid="{00000000-0005-0000-0000-0000F4000000}"/>
    <cellStyle name="_Index Sens. Matrix" xfId="267" xr:uid="{00000000-0005-0000-0000-0000F5000000}"/>
    <cellStyle name="_input" xfId="268" xr:uid="{00000000-0005-0000-0000-0000F6000000}"/>
    <cellStyle name="_Input_1" xfId="269" xr:uid="{00000000-0005-0000-0000-0000F7000000}"/>
    <cellStyle name="_itracx tranches Pricing 10y_test" xfId="270" xr:uid="{00000000-0005-0000-0000-0000F8000000}"/>
    <cellStyle name="_itrax10y" xfId="271" xr:uid="{00000000-0005-0000-0000-0000F9000000}"/>
    <cellStyle name="_itrax5y" xfId="272" xr:uid="{00000000-0005-0000-0000-0000FA000000}"/>
    <cellStyle name="_itrax7y (2)" xfId="273" xr:uid="{00000000-0005-0000-0000-0000FB000000}"/>
    <cellStyle name="_iTraxx Historic Fit " xfId="274" xr:uid="{00000000-0005-0000-0000-0000FC000000}"/>
    <cellStyle name="_iTraxx Tranches" xfId="275" xr:uid="{00000000-0005-0000-0000-0000FD000000}"/>
    <cellStyle name="_ITRX (Main) Mrkt" xfId="276" xr:uid="{00000000-0005-0000-0000-0000FE000000}"/>
    <cellStyle name="_iTrx Calibration" xfId="277" xr:uid="{00000000-0005-0000-0000-0000FF000000}"/>
    <cellStyle name="_ITRX Live" xfId="278" xr:uid="{00000000-0005-0000-0000-000000010000}"/>
    <cellStyle name="_ITRX Mrkt" xfId="279" xr:uid="{00000000-0005-0000-0000-000001010000}"/>
    <cellStyle name="_ITRX Tranches" xfId="280" xr:uid="{00000000-0005-0000-0000-000002010000}"/>
    <cellStyle name="_iTrxS4 Calibration" xfId="281" xr:uid="{00000000-0005-0000-0000-000003010000}"/>
    <cellStyle name="_iTrxS5 Calibration" xfId="282" xr:uid="{00000000-0005-0000-0000-000004010000}"/>
    <cellStyle name="_Live-Risk" xfId="283" xr:uid="{00000000-0005-0000-0000-000005010000}"/>
    <cellStyle name="_Local Euro Monitor" xfId="284" xr:uid="{00000000-0005-0000-0000-000006010000}"/>
    <cellStyle name="_LongShort" xfId="285" xr:uid="{00000000-0005-0000-0000-000007010000}"/>
    <cellStyle name="_Market" xfId="286" xr:uid="{00000000-0005-0000-0000-000008010000}"/>
    <cellStyle name="_Market Prices" xfId="287" xr:uid="{00000000-0005-0000-0000-000009010000}"/>
    <cellStyle name="_Market Quotes" xfId="288" xr:uid="{00000000-0005-0000-0000-00000A010000}"/>
    <cellStyle name="_Markit ticker changes" xfId="289" xr:uid="{00000000-0005-0000-0000-00000B010000}"/>
    <cellStyle name="_MarkITCurves" xfId="290" xr:uid="{00000000-0005-0000-0000-00000C010000}"/>
    <cellStyle name="_Marks" xfId="291" xr:uid="{00000000-0005-0000-0000-00000D010000}"/>
    <cellStyle name="_Merlin" xfId="292" xr:uid="{00000000-0005-0000-0000-00000E010000}"/>
    <cellStyle name="_Merlin_1" xfId="293" xr:uid="{00000000-0005-0000-0000-00000F010000}"/>
    <cellStyle name="_New State Table for 1998, March 12, 2001" xfId="294" xr:uid="{00000000-0005-0000-0000-000010010000}"/>
    <cellStyle name="_P&amp;L Report" xfId="295" xr:uid="{00000000-0005-0000-0000-000011010000}"/>
    <cellStyle name="_Portfolia" xfId="296" xr:uid="{00000000-0005-0000-0000-000012010000}"/>
    <cellStyle name="_PositionReport Spec 0430" xfId="297" xr:uid="{00000000-0005-0000-0000-000013010000}"/>
    <cellStyle name="_Price Book" xfId="298" xr:uid="{00000000-0005-0000-0000-000014010000}"/>
    <cellStyle name="_Price CDS (X)" xfId="299" xr:uid="{00000000-0005-0000-0000-000015010000}"/>
    <cellStyle name="_Price Time Series" xfId="300" xr:uid="{00000000-0005-0000-0000-000016010000}"/>
    <cellStyle name="_prices" xfId="301" xr:uid="{00000000-0005-0000-0000-000017010000}"/>
    <cellStyle name="_Pricing" xfId="302" xr:uid="{00000000-0005-0000-0000-000018010000}"/>
    <cellStyle name="_Pricing Adj Base" xfId="303" xr:uid="{00000000-0005-0000-0000-000019010000}"/>
    <cellStyle name="_Pricing ITRX" xfId="304" xr:uid="{00000000-0005-0000-0000-00001A010000}"/>
    <cellStyle name="_Pricing ITRX base" xfId="305" xr:uid="{00000000-0005-0000-0000-00001B010000}"/>
    <cellStyle name="_Pricing Post-trade" xfId="306" xr:uid="{00000000-0005-0000-0000-00001C010000}"/>
    <cellStyle name="_Q2. CDS Quotes" xfId="307" xr:uid="{00000000-0005-0000-0000-00001D010000}"/>
    <cellStyle name="_risk-analysis" xfId="308" xr:uid="{00000000-0005-0000-0000-00001E010000}"/>
    <cellStyle name="-_sample charts only" xfId="309" xr:uid="{00000000-0005-0000-0000-00001F010000}"/>
    <cellStyle name="_Scaling iTrx4" xfId="310" xr:uid="{00000000-0005-0000-0000-000020010000}"/>
    <cellStyle name="_Scenaria" xfId="311" xr:uid="{00000000-0005-0000-0000-000021010000}"/>
    <cellStyle name="_scratch" xfId="312" xr:uid="{00000000-0005-0000-0000-000022010000}"/>
    <cellStyle name="_SEI Tables, May 17" xfId="313" xr:uid="{00000000-0005-0000-0000-000023010000}"/>
    <cellStyle name="_SEI Tables, May 19" xfId="314" xr:uid="{00000000-0005-0000-0000-000024010000}"/>
    <cellStyle name="_SEI Tables, May 19 b" xfId="315" xr:uid="{00000000-0005-0000-0000-000025010000}"/>
    <cellStyle name="_SEI Tables, May 3" xfId="316" xr:uid="{00000000-0005-0000-0000-000026010000}"/>
    <cellStyle name="_sensi" xfId="317" xr:uid="{00000000-0005-0000-0000-000027010000}"/>
    <cellStyle name="_Sept. 19, Tables and Database for NP98.xls Chart 12" xfId="318" xr:uid="{00000000-0005-0000-0000-000028010000}"/>
    <cellStyle name="_Sept. 19, Tables and Database for NP98.xls Chart 4" xfId="319" xr:uid="{00000000-0005-0000-0000-000029010000}"/>
    <cellStyle name="_Sept. 19, Tables and Database for NP98.xls Chart 6" xfId="320" xr:uid="{00000000-0005-0000-0000-00002A010000}"/>
    <cellStyle name="_Sept. 19, Tables and Database for NP98.xls Chart 8" xfId="321" xr:uid="{00000000-0005-0000-0000-00002B010000}"/>
    <cellStyle name="_Setup" xfId="322" xr:uid="{00000000-0005-0000-0000-00002C010000}"/>
    <cellStyle name="_Sheet1" xfId="323" xr:uid="{00000000-0005-0000-0000-00002D010000}"/>
    <cellStyle name="_Sheet2" xfId="324" xr:uid="{00000000-0005-0000-0000-00002E010000}"/>
    <cellStyle name="_stcdo-pricing" xfId="325" xr:uid="{00000000-0005-0000-0000-00002F010000}"/>
    <cellStyle name="_Sun_CL_Deltas" xfId="326" xr:uid="{00000000-0005-0000-0000-000030010000}"/>
    <cellStyle name="_Table" xfId="327" xr:uid="{00000000-0005-0000-0000-000031010000}"/>
    <cellStyle name="_table1" xfId="328" xr:uid="{00000000-0005-0000-0000-000032010000}"/>
    <cellStyle name="_table2" xfId="329" xr:uid="{00000000-0005-0000-0000-000033010000}"/>
    <cellStyle name="_table3" xfId="330" xr:uid="{00000000-0005-0000-0000-000034010000}"/>
    <cellStyle name="_table5" xfId="331" xr:uid="{00000000-0005-0000-0000-000035010000}"/>
    <cellStyle name="_TableHead" xfId="332" xr:uid="{00000000-0005-0000-0000-000036010000}"/>
    <cellStyle name="_TableRowHead" xfId="333" xr:uid="{00000000-0005-0000-0000-000037010000}"/>
    <cellStyle name="_test" xfId="334" xr:uid="{00000000-0005-0000-0000-000038010000}"/>
    <cellStyle name="_Text Table 3" xfId="335" xr:uid="{00000000-0005-0000-0000-000039010000}"/>
    <cellStyle name="_timeline" xfId="336" xr:uid="{00000000-0005-0000-0000-00003A010000}"/>
    <cellStyle name="_top eur axe 95 name data Pricing _ panos" xfId="337" xr:uid="{00000000-0005-0000-0000-00003B010000}"/>
    <cellStyle name="_Update-Universe" xfId="338" xr:uid="{00000000-0005-0000-0000-00003C010000}"/>
    <cellStyle name="_USPP Spreads (2)" xfId="339" xr:uid="{00000000-0005-0000-0000-00003D010000}"/>
    <cellStyle name="_workbook for indicators text tables" xfId="340" xr:uid="{00000000-0005-0000-0000-00003E010000}"/>
    <cellStyle name="•\Ž¦Ï‚Ý‚ÌƒnƒCƒp[ƒŠƒ“ƒN" xfId="341" xr:uid="{00000000-0005-0000-0000-00003F010000}"/>
    <cellStyle name="0" xfId="342" xr:uid="{00000000-0005-0000-0000-000040010000}"/>
    <cellStyle name="0.0" xfId="343" xr:uid="{00000000-0005-0000-0000-000041010000}"/>
    <cellStyle name="0.00" xfId="344" xr:uid="{00000000-0005-0000-0000-000042010000}"/>
    <cellStyle name="1,comma" xfId="345" xr:uid="{00000000-0005-0000-0000-000043010000}"/>
    <cellStyle name="20% - アクセント 1" xfId="346" xr:uid="{00000000-0005-0000-0000-000044010000}"/>
    <cellStyle name="20% - アクセント 2" xfId="347" xr:uid="{00000000-0005-0000-0000-000045010000}"/>
    <cellStyle name="20% - アクセント 3" xfId="348" xr:uid="{00000000-0005-0000-0000-000046010000}"/>
    <cellStyle name="20% - アクセント 4" xfId="349" xr:uid="{00000000-0005-0000-0000-000047010000}"/>
    <cellStyle name="20% - アクセント 5" xfId="350" xr:uid="{00000000-0005-0000-0000-000048010000}"/>
    <cellStyle name="20% - アクセント 6" xfId="351" xr:uid="{00000000-0005-0000-0000-000049010000}"/>
    <cellStyle name="40% - アクセント 1" xfId="352" xr:uid="{00000000-0005-0000-0000-00004A010000}"/>
    <cellStyle name="40% - アクセント 2" xfId="353" xr:uid="{00000000-0005-0000-0000-00004B010000}"/>
    <cellStyle name="40% - アクセント 3" xfId="354" xr:uid="{00000000-0005-0000-0000-00004C010000}"/>
    <cellStyle name="40% - アクセント 4" xfId="355" xr:uid="{00000000-0005-0000-0000-00004D010000}"/>
    <cellStyle name="40% - アクセント 5" xfId="356" xr:uid="{00000000-0005-0000-0000-00004E010000}"/>
    <cellStyle name="40% - アクセント 6" xfId="357" xr:uid="{00000000-0005-0000-0000-00004F010000}"/>
    <cellStyle name="60% - アクセント 1" xfId="358" xr:uid="{00000000-0005-0000-0000-000050010000}"/>
    <cellStyle name="60% - アクセント 2" xfId="359" xr:uid="{00000000-0005-0000-0000-000051010000}"/>
    <cellStyle name="60% - アクセント 3" xfId="360" xr:uid="{00000000-0005-0000-0000-000052010000}"/>
    <cellStyle name="60% - アクセント 4" xfId="361" xr:uid="{00000000-0005-0000-0000-000053010000}"/>
    <cellStyle name="60% - アクセント 5" xfId="362" xr:uid="{00000000-0005-0000-0000-000054010000}"/>
    <cellStyle name="60% - アクセント 6" xfId="363" xr:uid="{00000000-0005-0000-0000-000055010000}"/>
    <cellStyle name="Acctg" xfId="364" xr:uid="{00000000-0005-0000-0000-000056010000}"/>
    <cellStyle name="Acctg$" xfId="365" xr:uid="{00000000-0005-0000-0000-000057010000}"/>
    <cellStyle name="Acctg_009134M" xfId="366" xr:uid="{00000000-0005-0000-0000-000058010000}"/>
    <cellStyle name="AFE" xfId="367" xr:uid="{00000000-0005-0000-0000-000059010000}"/>
    <cellStyle name="Amount_EQU_RIGH.XLS_Equity market_Preferred Securities " xfId="368" xr:uid="{00000000-0005-0000-0000-00005A010000}"/>
    <cellStyle name="Arial 10" xfId="369" xr:uid="{00000000-0005-0000-0000-00005B010000}"/>
    <cellStyle name="Arial 12" xfId="370" xr:uid="{00000000-0005-0000-0000-00005C010000}"/>
    <cellStyle name="Arial6Bold" xfId="371" xr:uid="{00000000-0005-0000-0000-00005D010000}"/>
    <cellStyle name="ArialNormal" xfId="372" xr:uid="{00000000-0005-0000-0000-00005E010000}"/>
    <cellStyle name="Availability" xfId="373" xr:uid="{00000000-0005-0000-0000-00005F010000}"/>
    <cellStyle name="b" xfId="374" xr:uid="{00000000-0005-0000-0000-000060010000}"/>
    <cellStyle name="b_2090183AL" xfId="375" xr:uid="{00000000-0005-0000-0000-000061010000}"/>
    <cellStyle name="b_2090183AL.xls Chart 1" xfId="376" xr:uid="{00000000-0005-0000-0000-000062010000}"/>
    <cellStyle name="b_2090183AL.xls Chart 2" xfId="377" xr:uid="{00000000-0005-0000-0000-000063010000}"/>
    <cellStyle name="b_2090183AL.xls Chart 3" xfId="378" xr:uid="{00000000-0005-0000-0000-000064010000}"/>
    <cellStyle name="b_2090183AL.xls Chart 4" xfId="379" xr:uid="{00000000-0005-0000-0000-000065010000}"/>
    <cellStyle name="b_2090183AL.xls Chart 5" xfId="380" xr:uid="{00000000-0005-0000-0000-000066010000}"/>
    <cellStyle name="b_2090183AL.xls Chart 6" xfId="381" xr:uid="{00000000-0005-0000-0000-000067010000}"/>
    <cellStyle name="b_409028fr" xfId="382" xr:uid="{00000000-0005-0000-0000-000068010000}"/>
    <cellStyle name="back" xfId="383" xr:uid="{00000000-0005-0000-0000-000069010000}"/>
    <cellStyle name="Background" xfId="384" xr:uid="{00000000-0005-0000-0000-00006A010000}"/>
    <cellStyle name="Bad" xfId="7" builtinId="27" hidden="1"/>
    <cellStyle name="billion" xfId="385" xr:uid="{00000000-0005-0000-0000-00006C010000}"/>
    <cellStyle name="Blank" xfId="386" xr:uid="{00000000-0005-0000-0000-00006D010000}"/>
    <cellStyle name="blue" xfId="387" xr:uid="{00000000-0005-0000-0000-00006E010000}"/>
    <cellStyle name="bobby" xfId="388" xr:uid="{00000000-0005-0000-0000-00006F010000}"/>
    <cellStyle name="BOLD" xfId="389" xr:uid="{00000000-0005-0000-0000-000070010000}"/>
    <cellStyle name="Border Heavy" xfId="390" xr:uid="{00000000-0005-0000-0000-000071010000}"/>
    <cellStyle name="Border Thin" xfId="391" xr:uid="{00000000-0005-0000-0000-000072010000}"/>
    <cellStyle name="British Pound" xfId="392" xr:uid="{00000000-0005-0000-0000-000073010000}"/>
    <cellStyle name="Calc Currency (0)" xfId="393" xr:uid="{00000000-0005-0000-0000-000074010000}"/>
    <cellStyle name="Calc Currency (2)" xfId="394" xr:uid="{00000000-0005-0000-0000-000075010000}"/>
    <cellStyle name="Calc Percent (0)" xfId="395" xr:uid="{00000000-0005-0000-0000-000076010000}"/>
    <cellStyle name="Calc Percent (1)" xfId="396" xr:uid="{00000000-0005-0000-0000-000077010000}"/>
    <cellStyle name="Calc Percent (2)" xfId="397" xr:uid="{00000000-0005-0000-0000-000078010000}"/>
    <cellStyle name="Calc Units (0)" xfId="398" xr:uid="{00000000-0005-0000-0000-000079010000}"/>
    <cellStyle name="Calc Units (1)" xfId="399" xr:uid="{00000000-0005-0000-0000-00007A010000}"/>
    <cellStyle name="Calc Units (2)" xfId="400" xr:uid="{00000000-0005-0000-0000-00007B010000}"/>
    <cellStyle name="Calculation" xfId="11" builtinId="22" hidden="1"/>
    <cellStyle name="Caption" xfId="401" xr:uid="{00000000-0005-0000-0000-00007D010000}"/>
    <cellStyle name="Case" xfId="402" xr:uid="{00000000-0005-0000-0000-00007E010000}"/>
    <cellStyle name="Check" xfId="403" xr:uid="{00000000-0005-0000-0000-00007F010000}"/>
    <cellStyle name="Check Cell" xfId="13" builtinId="23" hidden="1"/>
    <cellStyle name="Colhead_left" xfId="404" xr:uid="{00000000-0005-0000-0000-000081010000}"/>
    <cellStyle name="ColHeading" xfId="405" xr:uid="{00000000-0005-0000-0000-000082010000}"/>
    <cellStyle name="Column Title" xfId="406" xr:uid="{00000000-0005-0000-0000-000083010000}"/>
    <cellStyle name="ColumnHeading" xfId="407" xr:uid="{00000000-0005-0000-0000-000084010000}"/>
    <cellStyle name="Com?a" xfId="408" xr:uid="{00000000-0005-0000-0000-000085010000}"/>
    <cellStyle name="Com⏭a" xfId="409" xr:uid="{00000000-0005-0000-0000-000086010000}"/>
    <cellStyle name="Comma  - Style1" xfId="410" xr:uid="{00000000-0005-0000-0000-000087010000}"/>
    <cellStyle name="Comma  - Style2" xfId="411" xr:uid="{00000000-0005-0000-0000-000088010000}"/>
    <cellStyle name="Comma  - Style3" xfId="412" xr:uid="{00000000-0005-0000-0000-000089010000}"/>
    <cellStyle name="Comma  - Style4" xfId="413" xr:uid="{00000000-0005-0000-0000-00008A010000}"/>
    <cellStyle name="Comma  - Style5" xfId="414" xr:uid="{00000000-0005-0000-0000-00008B010000}"/>
    <cellStyle name="Comma  - Style6" xfId="415" xr:uid="{00000000-0005-0000-0000-00008C010000}"/>
    <cellStyle name="Comma  - Style7" xfId="416" xr:uid="{00000000-0005-0000-0000-00008D010000}"/>
    <cellStyle name="Comma  - Style8" xfId="417" xr:uid="{00000000-0005-0000-0000-00008E010000}"/>
    <cellStyle name="Comma [00]" xfId="418" xr:uid="{00000000-0005-0000-0000-00008F010000}"/>
    <cellStyle name="Comma [1]" xfId="419" xr:uid="{00000000-0005-0000-0000-000090010000}"/>
    <cellStyle name="Comma [1] na" xfId="420" xr:uid="{00000000-0005-0000-0000-000091010000}"/>
    <cellStyle name="Comma [1]_2090460" xfId="421" xr:uid="{00000000-0005-0000-0000-000092010000}"/>
    <cellStyle name="Comma [2]" xfId="422" xr:uid="{00000000-0005-0000-0000-000093010000}"/>
    <cellStyle name="Comma [3]" xfId="423" xr:uid="{00000000-0005-0000-0000-000094010000}"/>
    <cellStyle name="Comma [4]" xfId="424" xr:uid="{00000000-0005-0000-0000-000095010000}"/>
    <cellStyle name="comma [zero]" xfId="425" xr:uid="{00000000-0005-0000-0000-000096010000}"/>
    <cellStyle name="Comma 0" xfId="426" xr:uid="{00000000-0005-0000-0000-000097010000}"/>
    <cellStyle name="Comma 18" xfId="427" xr:uid="{00000000-0005-0000-0000-000098010000}"/>
    <cellStyle name="Comma 2" xfId="428" xr:uid="{00000000-0005-0000-0000-000099010000}"/>
    <cellStyle name="Comma 2 2" xfId="429" xr:uid="{00000000-0005-0000-0000-00009A010000}"/>
    <cellStyle name="Comma 3" xfId="430" xr:uid="{00000000-0005-0000-0000-00009B010000}"/>
    <cellStyle name="Comma 36" xfId="431" xr:uid="{00000000-0005-0000-0000-00009C010000}"/>
    <cellStyle name="Comma0" xfId="432" xr:uid="{00000000-0005-0000-0000-00009D010000}"/>
    <cellStyle name="Comment" xfId="433" xr:uid="{00000000-0005-0000-0000-00009E010000}"/>
    <cellStyle name="Company" xfId="434" xr:uid="{00000000-0005-0000-0000-00009F010000}"/>
    <cellStyle name="CountryTitle" xfId="435" xr:uid="{00000000-0005-0000-0000-0000A0010000}"/>
    <cellStyle name="cover" xfId="436" xr:uid="{00000000-0005-0000-0000-0000A1010000}"/>
    <cellStyle name="CurRatio" xfId="437" xr:uid="{00000000-0005-0000-0000-0000A2010000}"/>
    <cellStyle name="Currency [00]" xfId="438" xr:uid="{00000000-0005-0000-0000-0000A3010000}"/>
    <cellStyle name="Currency [1]" xfId="439" xr:uid="{00000000-0005-0000-0000-0000A4010000}"/>
    <cellStyle name="Currency [2]" xfId="440" xr:uid="{00000000-0005-0000-0000-0000A5010000}"/>
    <cellStyle name="Currency [3]" xfId="441" xr:uid="{00000000-0005-0000-0000-0000A6010000}"/>
    <cellStyle name="Currency 0" xfId="442" xr:uid="{00000000-0005-0000-0000-0000A7010000}"/>
    <cellStyle name="Currency 2" xfId="443" xr:uid="{00000000-0005-0000-0000-0000A8010000}"/>
    <cellStyle name="Currency GB no Symbol [1]" xfId="444" xr:uid="{00000000-0005-0000-0000-0000A9010000}"/>
    <cellStyle name="Currency0" xfId="445" xr:uid="{00000000-0005-0000-0000-0000AA010000}"/>
    <cellStyle name="Currency2" xfId="446" xr:uid="{00000000-0005-0000-0000-0000AB010000}"/>
    <cellStyle name="Currency2 [0]" xfId="447" xr:uid="{00000000-0005-0000-0000-0000AC010000}"/>
    <cellStyle name="Currency2 [1]" xfId="448" xr:uid="{00000000-0005-0000-0000-0000AD010000}"/>
    <cellStyle name="Currency2 [2]" xfId="449" xr:uid="{00000000-0005-0000-0000-0000AE010000}"/>
    <cellStyle name="Currency2 [3]" xfId="450" xr:uid="{00000000-0005-0000-0000-0000AF010000}"/>
    <cellStyle name="Currency2_3031021N" xfId="451" xr:uid="{00000000-0005-0000-0000-0000B0010000}"/>
    <cellStyle name="CUS.Work.Area" xfId="452" xr:uid="{00000000-0005-0000-0000-0000B1010000}"/>
    <cellStyle name="Data" xfId="453" xr:uid="{00000000-0005-0000-0000-0000B2010000}"/>
    <cellStyle name="DataEntry" xfId="454" xr:uid="{00000000-0005-0000-0000-0000B3010000}"/>
    <cellStyle name="DataEntry%" xfId="455" xr:uid="{00000000-0005-0000-0000-0000B4010000}"/>
    <cellStyle name="Date" xfId="456" xr:uid="{00000000-0005-0000-0000-0000B5010000}"/>
    <cellStyle name="date [dd mmm]" xfId="457" xr:uid="{00000000-0005-0000-0000-0000B6010000}"/>
    <cellStyle name="date [mmm yy]" xfId="458" xr:uid="{00000000-0005-0000-0000-0000B7010000}"/>
    <cellStyle name="date [mmm yyyy]" xfId="459" xr:uid="{00000000-0005-0000-0000-0000B8010000}"/>
    <cellStyle name="Date Aligned" xfId="460" xr:uid="{00000000-0005-0000-0000-0000B9010000}"/>
    <cellStyle name="Date Short" xfId="461" xr:uid="{00000000-0005-0000-0000-0000BA010000}"/>
    <cellStyle name="Date, Long" xfId="462" xr:uid="{00000000-0005-0000-0000-0000BB010000}"/>
    <cellStyle name="Date, Short" xfId="463" xr:uid="{00000000-0005-0000-0000-0000BC010000}"/>
    <cellStyle name="date_ Pies " xfId="464" xr:uid="{00000000-0005-0000-0000-0000BD010000}"/>
    <cellStyle name="DateDMY" xfId="465" xr:uid="{00000000-0005-0000-0000-0000BE010000}"/>
    <cellStyle name="DateUS" xfId="466" xr:uid="{00000000-0005-0000-0000-0000BF010000}"/>
    <cellStyle name="day month" xfId="467" xr:uid="{00000000-0005-0000-0000-0000C0010000}"/>
    <cellStyle name="days" xfId="468" xr:uid="{00000000-0005-0000-0000-0000C1010000}"/>
    <cellStyle name="DblLineDollarAcct" xfId="469" xr:uid="{00000000-0005-0000-0000-0000C2010000}"/>
    <cellStyle name="DblLinePercent" xfId="470" xr:uid="{00000000-0005-0000-0000-0000C3010000}"/>
    <cellStyle name="decimal" xfId="471" xr:uid="{00000000-0005-0000-0000-0000C4010000}"/>
    <cellStyle name="decimal [3]" xfId="472" xr:uid="{00000000-0005-0000-0000-0000C5010000}"/>
    <cellStyle name="decimal [4]" xfId="473" xr:uid="{00000000-0005-0000-0000-0000C6010000}"/>
    <cellStyle name="Decimal1" xfId="474" xr:uid="{00000000-0005-0000-0000-0000C7010000}"/>
    <cellStyle name="Decimal2" xfId="475" xr:uid="{00000000-0005-0000-0000-0000C8010000}"/>
    <cellStyle name="Dezimal [0]_Plan Bil 6  " xfId="476" xr:uid="{00000000-0005-0000-0000-0000C9010000}"/>
    <cellStyle name="Dezimal_Plan Bil 6  " xfId="477" xr:uid="{00000000-0005-0000-0000-0000CA010000}"/>
    <cellStyle name="diskette" xfId="478" xr:uid="{00000000-0005-0000-0000-0000CB010000}"/>
    <cellStyle name="documentation data" xfId="479" xr:uid="{00000000-0005-0000-0000-0000CC010000}"/>
    <cellStyle name="documentation titles" xfId="480" xr:uid="{00000000-0005-0000-0000-0000CD010000}"/>
    <cellStyle name="Dollar" xfId="481" xr:uid="{00000000-0005-0000-0000-0000CE010000}"/>
    <cellStyle name="DollarAccounting" xfId="482" xr:uid="{00000000-0005-0000-0000-0000CF010000}"/>
    <cellStyle name="Dotted Line" xfId="483" xr:uid="{00000000-0005-0000-0000-0000D0010000}"/>
    <cellStyle name="Double Accounting" xfId="484" xr:uid="{00000000-0005-0000-0000-0000D1010000}"/>
    <cellStyle name="dsf" xfId="485" xr:uid="{00000000-0005-0000-0000-0000D2010000}"/>
    <cellStyle name="Duizenden" xfId="486" xr:uid="{00000000-0005-0000-0000-0000D3010000}"/>
    <cellStyle name="E&amp;Y House" xfId="487" xr:uid="{00000000-0005-0000-0000-0000D4010000}"/>
    <cellStyle name="Enter Currency (0)" xfId="488" xr:uid="{00000000-0005-0000-0000-0000D5010000}"/>
    <cellStyle name="Enter Currency (2)" xfId="489" xr:uid="{00000000-0005-0000-0000-0000D6010000}"/>
    <cellStyle name="Enter Units (0)" xfId="490" xr:uid="{00000000-0005-0000-0000-0000D7010000}"/>
    <cellStyle name="Enter Units (1)" xfId="491" xr:uid="{00000000-0005-0000-0000-0000D8010000}"/>
    <cellStyle name="Enter Units (2)" xfId="492" xr:uid="{00000000-0005-0000-0000-0000D9010000}"/>
    <cellStyle name="Euro" xfId="493" xr:uid="{00000000-0005-0000-0000-0000DA010000}"/>
    <cellStyle name="Explanatory Text" xfId="16" builtinId="53" hidden="1"/>
    <cellStyle name="Fix0" xfId="494" xr:uid="{00000000-0005-0000-0000-0000DC010000}"/>
    <cellStyle name="Fix4" xfId="495" xr:uid="{00000000-0005-0000-0000-0000DD010000}"/>
    <cellStyle name="Fixed" xfId="496" xr:uid="{00000000-0005-0000-0000-0000DE010000}"/>
    <cellStyle name="ƒnƒCƒp[ƒŠƒ“ƒN" xfId="497" xr:uid="{00000000-0005-0000-0000-0000DF010000}"/>
    <cellStyle name="Followed Hyperl?nk_1080099L.xls Chart 4" xfId="498" xr:uid="{00000000-0005-0000-0000-0000E0010000}"/>
    <cellStyle name="Footnote" xfId="499" xr:uid="{00000000-0005-0000-0000-0000E1010000}"/>
    <cellStyle name="Formulas" xfId="500" xr:uid="{00000000-0005-0000-0000-0000E2010000}"/>
    <cellStyle name="Global" xfId="501" xr:uid="{00000000-0005-0000-0000-0000E3010000}"/>
    <cellStyle name="Good" xfId="6" builtinId="26" hidden="1"/>
    <cellStyle name="Grey" xfId="502" xr:uid="{00000000-0005-0000-0000-0000E5010000}"/>
    <cellStyle name="GWN Table Body" xfId="503" xr:uid="{00000000-0005-0000-0000-0000E6010000}"/>
    <cellStyle name="GWN Table Header" xfId="504" xr:uid="{00000000-0005-0000-0000-0000E7010000}"/>
    <cellStyle name="GWN Table Left Header" xfId="505" xr:uid="{00000000-0005-0000-0000-0000E8010000}"/>
    <cellStyle name="GWN Table Note" xfId="506" xr:uid="{00000000-0005-0000-0000-0000E9010000}"/>
    <cellStyle name="GWN Table Title" xfId="507" xr:uid="{00000000-0005-0000-0000-0000EA010000}"/>
    <cellStyle name="Hard input" xfId="508" xr:uid="{00000000-0005-0000-0000-0000EB010000}"/>
    <cellStyle name="hard no" xfId="509" xr:uid="{00000000-0005-0000-0000-0000EC010000}"/>
    <cellStyle name="Hard Percent" xfId="510" xr:uid="{00000000-0005-0000-0000-0000ED010000}"/>
    <cellStyle name="hardno" xfId="511" xr:uid="{00000000-0005-0000-0000-0000EE010000}"/>
    <cellStyle name="Head 1" xfId="512" xr:uid="{00000000-0005-0000-0000-0000EF010000}"/>
    <cellStyle name="Head 2" xfId="513" xr:uid="{00000000-0005-0000-0000-0000F0010000}"/>
    <cellStyle name="Head 3" xfId="514" xr:uid="{00000000-0005-0000-0000-0000F1010000}"/>
    <cellStyle name="Header" xfId="515" xr:uid="{00000000-0005-0000-0000-0000F2010000}"/>
    <cellStyle name="Header1" xfId="516" xr:uid="{00000000-0005-0000-0000-0000F3010000}"/>
    <cellStyle name="Header2" xfId="517" xr:uid="{00000000-0005-0000-0000-0000F4010000}"/>
    <cellStyle name="Heading" xfId="518" xr:uid="{00000000-0005-0000-0000-0000F5010000}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Heading2" xfId="519" xr:uid="{00000000-0005-0000-0000-0000FA010000}"/>
    <cellStyle name="HeadingS" xfId="520" xr:uid="{00000000-0005-0000-0000-0000FB010000}"/>
    <cellStyle name="hide" xfId="521" xr:uid="{00000000-0005-0000-0000-0000FC010000}"/>
    <cellStyle name="InfoDataColumn" xfId="522" xr:uid="{00000000-0005-0000-0000-0000FD010000}"/>
    <cellStyle name="InfoDataRow" xfId="523" xr:uid="{00000000-0005-0000-0000-0000FE010000}"/>
    <cellStyle name="InfoLabelColumn" xfId="524" xr:uid="{00000000-0005-0000-0000-0000FF010000}"/>
    <cellStyle name="InfoLabelRow" xfId="525" xr:uid="{00000000-0005-0000-0000-000000020000}"/>
    <cellStyle name="InfolDataColumn" xfId="526" xr:uid="{00000000-0005-0000-0000-000001020000}"/>
    <cellStyle name="InformationalData" xfId="527" xr:uid="{00000000-0005-0000-0000-000002020000}"/>
    <cellStyle name="InformationalLabel" xfId="528" xr:uid="{00000000-0005-0000-0000-000003020000}"/>
    <cellStyle name="InformationalLabelTop" xfId="529" xr:uid="{00000000-0005-0000-0000-000004020000}"/>
    <cellStyle name="InLink" xfId="530" xr:uid="{00000000-0005-0000-0000-000005020000}"/>
    <cellStyle name="Input" xfId="9" builtinId="20" hidden="1"/>
    <cellStyle name="input - no decimal" xfId="531" xr:uid="{00000000-0005-0000-0000-000007020000}"/>
    <cellStyle name="Input (0dp#)" xfId="532" xr:uid="{00000000-0005-0000-0000-000008020000}"/>
    <cellStyle name="Input (0dp%)" xfId="533" xr:uid="{00000000-0005-0000-0000-000009020000}"/>
    <cellStyle name="Input (1dp#)" xfId="534" xr:uid="{00000000-0005-0000-0000-00000A020000}"/>
    <cellStyle name="Input (1dp%)" xfId="535" xr:uid="{00000000-0005-0000-0000-00000B020000}"/>
    <cellStyle name="Input (1dpx)" xfId="536" xr:uid="{00000000-0005-0000-0000-00000C020000}"/>
    <cellStyle name="Input (2dp#)" xfId="537" xr:uid="{00000000-0005-0000-0000-00000D020000}"/>
    <cellStyle name="Input (2dp%)" xfId="538" xr:uid="{00000000-0005-0000-0000-00000E020000}"/>
    <cellStyle name="Input [yellow]" xfId="539" xr:uid="{00000000-0005-0000-0000-00000F020000}"/>
    <cellStyle name="Input%" xfId="540" xr:uid="{00000000-0005-0000-0000-000010020000}"/>
    <cellStyle name="Input, 0 dec" xfId="541" xr:uid="{00000000-0005-0000-0000-000011020000}"/>
    <cellStyle name="Input, 1 dec" xfId="542" xr:uid="{00000000-0005-0000-0000-000012020000}"/>
    <cellStyle name="Input, 2 dec" xfId="543" xr:uid="{00000000-0005-0000-0000-000013020000}"/>
    <cellStyle name="Input0" xfId="544" xr:uid="{00000000-0005-0000-0000-000014020000}"/>
    <cellStyle name="InputData" xfId="545" xr:uid="{00000000-0005-0000-0000-000015020000}"/>
    <cellStyle name="InputDataColumn" xfId="546" xr:uid="{00000000-0005-0000-0000-000016020000}"/>
    <cellStyle name="InputDataRow" xfId="547" xr:uid="{00000000-0005-0000-0000-000017020000}"/>
    <cellStyle name="InputDate" xfId="548" xr:uid="{00000000-0005-0000-0000-000018020000}"/>
    <cellStyle name="InputDecimal" xfId="549" xr:uid="{00000000-0005-0000-0000-000019020000}"/>
    <cellStyle name="InputDescriptions" xfId="550" xr:uid="{00000000-0005-0000-0000-00001A020000}"/>
    <cellStyle name="InputGen" xfId="551" xr:uid="{00000000-0005-0000-0000-00001B020000}"/>
    <cellStyle name="InputHeading1" xfId="552" xr:uid="{00000000-0005-0000-0000-00001C020000}"/>
    <cellStyle name="InputKeepColour" xfId="553" xr:uid="{00000000-0005-0000-0000-00001D020000}"/>
    <cellStyle name="InputKeepPale" xfId="554" xr:uid="{00000000-0005-0000-0000-00001E020000}"/>
    <cellStyle name="InputLabel" xfId="555" xr:uid="{00000000-0005-0000-0000-00001F020000}"/>
    <cellStyle name="InputLabelColumn" xfId="556" xr:uid="{00000000-0005-0000-0000-000020020000}"/>
    <cellStyle name="InputLabelRow" xfId="557" xr:uid="{00000000-0005-0000-0000-000021020000}"/>
    <cellStyle name="InputLabelTop" xfId="558" xr:uid="{00000000-0005-0000-0000-000022020000}"/>
    <cellStyle name="InputValue" xfId="559" xr:uid="{00000000-0005-0000-0000-000023020000}"/>
    <cellStyle name="InputVariColour" xfId="560" xr:uid="{00000000-0005-0000-0000-000024020000}"/>
    <cellStyle name="Integer" xfId="561" xr:uid="{00000000-0005-0000-0000-000025020000}"/>
    <cellStyle name="IntermediateData" xfId="562" xr:uid="{00000000-0005-0000-0000-000026020000}"/>
    <cellStyle name="IntermediateDataColumn" xfId="563" xr:uid="{00000000-0005-0000-0000-000027020000}"/>
    <cellStyle name="IntermediateDataRow" xfId="564" xr:uid="{00000000-0005-0000-0000-000028020000}"/>
    <cellStyle name="IntermediateLabel" xfId="565" xr:uid="{00000000-0005-0000-0000-000029020000}"/>
    <cellStyle name="IntermediateLabelColumn" xfId="566" xr:uid="{00000000-0005-0000-0000-00002A020000}"/>
    <cellStyle name="IntermediateLabelRow" xfId="567" xr:uid="{00000000-0005-0000-0000-00002B020000}"/>
    <cellStyle name="InvalidCell" xfId="568" xr:uid="{00000000-0005-0000-0000-00002C020000}"/>
    <cellStyle name="Item" xfId="569" xr:uid="{00000000-0005-0000-0000-00002D020000}"/>
    <cellStyle name="Items_Optional" xfId="570" xr:uid="{00000000-0005-0000-0000-00002E020000}"/>
    <cellStyle name="ItemTypeClass" xfId="571" xr:uid="{00000000-0005-0000-0000-00002F020000}"/>
    <cellStyle name="KP_Normal" xfId="572" xr:uid="{00000000-0005-0000-0000-000030020000}"/>
    <cellStyle name="KPMG Heading 1" xfId="573" xr:uid="{00000000-0005-0000-0000-000031020000}"/>
    <cellStyle name="KPMG Heading 2" xfId="574" xr:uid="{00000000-0005-0000-0000-000032020000}"/>
    <cellStyle name="KPMG Heading 3" xfId="575" xr:uid="{00000000-0005-0000-0000-000033020000}"/>
    <cellStyle name="KPMG Heading 4" xfId="576" xr:uid="{00000000-0005-0000-0000-000034020000}"/>
    <cellStyle name="KPMG Normal" xfId="577" xr:uid="{00000000-0005-0000-0000-000035020000}"/>
    <cellStyle name="KPMG Normal Text" xfId="578" xr:uid="{00000000-0005-0000-0000-000036020000}"/>
    <cellStyle name="light_blue_highlight" xfId="579" xr:uid="{00000000-0005-0000-0000-000037020000}"/>
    <cellStyle name="Link Currency (0)" xfId="580" xr:uid="{00000000-0005-0000-0000-000038020000}"/>
    <cellStyle name="Link Currency (2)" xfId="581" xr:uid="{00000000-0005-0000-0000-000039020000}"/>
    <cellStyle name="Link Units (0)" xfId="582" xr:uid="{00000000-0005-0000-0000-00003A020000}"/>
    <cellStyle name="Link Units (1)" xfId="583" xr:uid="{00000000-0005-0000-0000-00003B020000}"/>
    <cellStyle name="Link Units (2)" xfId="584" xr:uid="{00000000-0005-0000-0000-00003C020000}"/>
    <cellStyle name="Linked Cell" xfId="12" builtinId="24" hidden="1"/>
    <cellStyle name="LongDate" xfId="585" xr:uid="{00000000-0005-0000-0000-00003E020000}"/>
    <cellStyle name="Main head 1" xfId="586" xr:uid="{00000000-0005-0000-0000-00003F020000}"/>
    <cellStyle name="Main head 2" xfId="587" xr:uid="{00000000-0005-0000-0000-000040020000}"/>
    <cellStyle name="Main head 3" xfId="588" xr:uid="{00000000-0005-0000-0000-000041020000}"/>
    <cellStyle name="Margin" xfId="589" xr:uid="{00000000-0005-0000-0000-000042020000}"/>
    <cellStyle name="Margin with x [1]" xfId="590" xr:uid="{00000000-0005-0000-0000-000043020000}"/>
    <cellStyle name="Margin without x [1]" xfId="591" xr:uid="{00000000-0005-0000-0000-000044020000}"/>
    <cellStyle name="Margin_3020425n2" xfId="592" xr:uid="{00000000-0005-0000-0000-000045020000}"/>
    <cellStyle name="Millares [0]_2AV_M_M " xfId="593" xr:uid="{00000000-0005-0000-0000-000046020000}"/>
    <cellStyle name="Millares_2AV_M_M " xfId="594" xr:uid="{00000000-0005-0000-0000-000047020000}"/>
    <cellStyle name="Milliers [0]_Open&amp;Close" xfId="595" xr:uid="{00000000-0005-0000-0000-000048020000}"/>
    <cellStyle name="Milliers_Open&amp;Close" xfId="596" xr:uid="{00000000-0005-0000-0000-000049020000}"/>
    <cellStyle name="million" xfId="597" xr:uid="{00000000-0005-0000-0000-00004A020000}"/>
    <cellStyle name="million [1]" xfId="598" xr:uid="{00000000-0005-0000-0000-00004B020000}"/>
    <cellStyle name="million_4030549L" xfId="599" xr:uid="{00000000-0005-0000-0000-00004C020000}"/>
    <cellStyle name="mine" xfId="600" xr:uid="{00000000-0005-0000-0000-00004D020000}"/>
    <cellStyle name="Moneda [0]_2AV_M_M " xfId="601" xr:uid="{00000000-0005-0000-0000-00004E020000}"/>
    <cellStyle name="Moneda_2AV_M_M " xfId="602" xr:uid="{00000000-0005-0000-0000-00004F020000}"/>
    <cellStyle name="Monétaire [0]_Open&amp;Close" xfId="603" xr:uid="{00000000-0005-0000-0000-000050020000}"/>
    <cellStyle name="Monétaire_Open&amp;Close" xfId="604" xr:uid="{00000000-0005-0000-0000-000051020000}"/>
    <cellStyle name="Multi Column Title" xfId="605" xr:uid="{00000000-0005-0000-0000-000052020000}"/>
    <cellStyle name="Multiple" xfId="606" xr:uid="{00000000-0005-0000-0000-000053020000}"/>
    <cellStyle name="Multiple [0]" xfId="607" xr:uid="{00000000-0005-0000-0000-000054020000}"/>
    <cellStyle name="Multiple [1]" xfId="608" xr:uid="{00000000-0005-0000-0000-000055020000}"/>
    <cellStyle name="Multiple [2]" xfId="609" xr:uid="{00000000-0005-0000-0000-000056020000}"/>
    <cellStyle name="Multiple [3]" xfId="610" xr:uid="{00000000-0005-0000-0000-000057020000}"/>
    <cellStyle name="Multiple, 1 dec" xfId="611" xr:uid="{00000000-0005-0000-0000-000058020000}"/>
    <cellStyle name="Multiple, 2 dec" xfId="612" xr:uid="{00000000-0005-0000-0000-000059020000}"/>
    <cellStyle name="Multiple_1030171N" xfId="613" xr:uid="{00000000-0005-0000-0000-00005A020000}"/>
    <cellStyle name="Na" xfId="614" xr:uid="{00000000-0005-0000-0000-00005B020000}"/>
    <cellStyle name="Name" xfId="615" xr:uid="{00000000-0005-0000-0000-00005C020000}"/>
    <cellStyle name="neg0.0" xfId="616" xr:uid="{00000000-0005-0000-0000-00005D020000}"/>
    <cellStyle name="Neutral" xfId="8" builtinId="28" hidden="1"/>
    <cellStyle name="NewSheet" xfId="617" xr:uid="{00000000-0005-0000-0000-00005F020000}"/>
    <cellStyle name="Nil" xfId="618" xr:uid="{00000000-0005-0000-0000-000060020000}"/>
    <cellStyle name="NLG" xfId="619" xr:uid="{00000000-0005-0000-0000-000061020000}"/>
    <cellStyle name="No zero [0]" xfId="620" xr:uid="{00000000-0005-0000-0000-000062020000}"/>
    <cellStyle name="No zero [1]" xfId="621" xr:uid="{00000000-0005-0000-0000-000063020000}"/>
    <cellStyle name="No zero [2]" xfId="622" xr:uid="{00000000-0005-0000-0000-000064020000}"/>
    <cellStyle name="No zero [3]" xfId="623" xr:uid="{00000000-0005-0000-0000-000065020000}"/>
    <cellStyle name="No zero [4]" xfId="624" xr:uid="{00000000-0005-0000-0000-000066020000}"/>
    <cellStyle name="Non_Input_Cell_Figures" xfId="625" xr:uid="{00000000-0005-0000-0000-000067020000}"/>
    <cellStyle name="NonPrintingArea" xfId="626" xr:uid="{00000000-0005-0000-0000-000068020000}"/>
    <cellStyle name="Nor?al_bt" xfId="627" xr:uid="{00000000-0005-0000-0000-000069020000}"/>
    <cellStyle name="Normal" xfId="0" builtinId="0"/>
    <cellStyle name="Normal - Style1" xfId="628" xr:uid="{00000000-0005-0000-0000-00006B020000}"/>
    <cellStyle name="Normal [0]" xfId="629" xr:uid="{00000000-0005-0000-0000-00006C020000}"/>
    <cellStyle name="Normal [2]" xfId="630" xr:uid="{00000000-0005-0000-0000-00006D020000}"/>
    <cellStyle name="normal [zero]" xfId="631" xr:uid="{00000000-0005-0000-0000-00006E020000}"/>
    <cellStyle name="Normal 18" xfId="632" xr:uid="{00000000-0005-0000-0000-00006F020000}"/>
    <cellStyle name="Normal 2" xfId="18" xr:uid="{00000000-0005-0000-0000-000070020000}"/>
    <cellStyle name="Normal 2 2" xfId="19" xr:uid="{00000000-0005-0000-0000-000071020000}"/>
    <cellStyle name="Normal 2 2 2" xfId="633" xr:uid="{00000000-0005-0000-0000-000072020000}"/>
    <cellStyle name="Normal 2 2 3" xfId="634" xr:uid="{00000000-0005-0000-0000-000073020000}"/>
    <cellStyle name="Normal 2 3" xfId="20" xr:uid="{00000000-0005-0000-0000-000074020000}"/>
    <cellStyle name="Normal 2 3 3" xfId="874" xr:uid="{9C5571C3-AE41-4E97-89FE-ED49E6C39859}"/>
    <cellStyle name="Normal 2 4" xfId="635" xr:uid="{00000000-0005-0000-0000-000075020000}"/>
    <cellStyle name="Normal 3" xfId="21" xr:uid="{00000000-0005-0000-0000-000076020000}"/>
    <cellStyle name="Normal 3 2" xfId="636" xr:uid="{00000000-0005-0000-0000-000077020000}"/>
    <cellStyle name="Normal 3 3" xfId="637" xr:uid="{00000000-0005-0000-0000-000078020000}"/>
    <cellStyle name="Normal 36" xfId="638" xr:uid="{00000000-0005-0000-0000-000079020000}"/>
    <cellStyle name="Normal 37" xfId="639" xr:uid="{00000000-0005-0000-0000-00007A020000}"/>
    <cellStyle name="Normal 4" xfId="640" xr:uid="{00000000-0005-0000-0000-00007B020000}"/>
    <cellStyle name="Normal 4 2" xfId="641" xr:uid="{00000000-0005-0000-0000-00007C020000}"/>
    <cellStyle name="Normal 5" xfId="642" xr:uid="{00000000-0005-0000-0000-00007D020000}"/>
    <cellStyle name="Normal 6" xfId="643" xr:uid="{00000000-0005-0000-0000-00007E020000}"/>
    <cellStyle name="Normal 7" xfId="875" xr:uid="{53852436-192C-4770-8465-8FE568CD9224}"/>
    <cellStyle name="Note" xfId="15" builtinId="10" hidden="1"/>
    <cellStyle name="ObjectDataColumn" xfId="644" xr:uid="{00000000-0005-0000-0000-000080020000}"/>
    <cellStyle name="ObjectDataRow" xfId="645" xr:uid="{00000000-0005-0000-0000-000081020000}"/>
    <cellStyle name="ObjectLabelColumn" xfId="646" xr:uid="{00000000-0005-0000-0000-000082020000}"/>
    <cellStyle name="ObjectLabelRow" xfId="647" xr:uid="{00000000-0005-0000-0000-000083020000}"/>
    <cellStyle name="Output" xfId="10" builtinId="21" hidden="1"/>
    <cellStyle name="Output (1dp#)_ Pies " xfId="648" xr:uid="{00000000-0005-0000-0000-000085020000}"/>
    <cellStyle name="Output (1dpx)_ Pies " xfId="649" xr:uid="{00000000-0005-0000-0000-000086020000}"/>
    <cellStyle name="OutputData" xfId="650" xr:uid="{00000000-0005-0000-0000-000087020000}"/>
    <cellStyle name="OutputDataColumn" xfId="651" xr:uid="{00000000-0005-0000-0000-000088020000}"/>
    <cellStyle name="OutputDataRow" xfId="652" xr:uid="{00000000-0005-0000-0000-000089020000}"/>
    <cellStyle name="OutputLabel" xfId="653" xr:uid="{00000000-0005-0000-0000-00008A020000}"/>
    <cellStyle name="OutputLabelColumn" xfId="654" xr:uid="{00000000-0005-0000-0000-00008B020000}"/>
    <cellStyle name="OutputLabelRow" xfId="655" xr:uid="{00000000-0005-0000-0000-00008C020000}"/>
    <cellStyle name="PanelLabel" xfId="656" xr:uid="{00000000-0005-0000-0000-00008D020000}"/>
    <cellStyle name="pb_table_format_columnheading" xfId="657" xr:uid="{00000000-0005-0000-0000-00008E020000}"/>
    <cellStyle name="Percent [2]" xfId="658" xr:uid="{00000000-0005-0000-0000-00008F020000}"/>
    <cellStyle name="PercentChange_ Pies " xfId="659" xr:uid="{00000000-0005-0000-0000-000090020000}"/>
    <cellStyle name="PersonalDataColumn" xfId="660" xr:uid="{00000000-0005-0000-0000-000091020000}"/>
    <cellStyle name="PersonalDataRow" xfId="661" xr:uid="{00000000-0005-0000-0000-000092020000}"/>
    <cellStyle name="PersonalLabelColumn" xfId="662" xr:uid="{00000000-0005-0000-0000-000093020000}"/>
    <cellStyle name="PersonalLabelRow" xfId="663" xr:uid="{00000000-0005-0000-0000-000094020000}"/>
    <cellStyle name="RatioX_ Pies " xfId="664" xr:uid="{00000000-0005-0000-0000-000095020000}"/>
    <cellStyle name="result" xfId="665" xr:uid="{00000000-0005-0000-0000-000096020000}"/>
    <cellStyle name="SAPBEXaggData" xfId="666" xr:uid="{00000000-0005-0000-0000-000097020000}"/>
    <cellStyle name="SAPBEXaggDataEmph" xfId="667" xr:uid="{00000000-0005-0000-0000-000098020000}"/>
    <cellStyle name="SAPBEXaggItem" xfId="668" xr:uid="{00000000-0005-0000-0000-000099020000}"/>
    <cellStyle name="SAPBEXchaText" xfId="669" xr:uid="{00000000-0005-0000-0000-00009A020000}"/>
    <cellStyle name="SAPBEXexcBad7" xfId="670" xr:uid="{00000000-0005-0000-0000-00009B020000}"/>
    <cellStyle name="SAPBEXexcBad8" xfId="671" xr:uid="{00000000-0005-0000-0000-00009C020000}"/>
    <cellStyle name="SAPBEXexcBad9" xfId="672" xr:uid="{00000000-0005-0000-0000-00009D020000}"/>
    <cellStyle name="SAPBEXexcCritical4" xfId="673" xr:uid="{00000000-0005-0000-0000-00009E020000}"/>
    <cellStyle name="SAPBEXexcCritical5" xfId="674" xr:uid="{00000000-0005-0000-0000-00009F020000}"/>
    <cellStyle name="SAPBEXexcCritical6" xfId="675" xr:uid="{00000000-0005-0000-0000-0000A0020000}"/>
    <cellStyle name="SAPBEXexcGood1" xfId="676" xr:uid="{00000000-0005-0000-0000-0000A1020000}"/>
    <cellStyle name="SAPBEXexcGood2" xfId="677" xr:uid="{00000000-0005-0000-0000-0000A2020000}"/>
    <cellStyle name="SAPBEXexcGood3" xfId="678" xr:uid="{00000000-0005-0000-0000-0000A3020000}"/>
    <cellStyle name="SAPBEXfilterDrill" xfId="679" xr:uid="{00000000-0005-0000-0000-0000A4020000}"/>
    <cellStyle name="SAPBEXfilterItem" xfId="680" xr:uid="{00000000-0005-0000-0000-0000A5020000}"/>
    <cellStyle name="SAPBEXfilterText" xfId="681" xr:uid="{00000000-0005-0000-0000-0000A6020000}"/>
    <cellStyle name="SAPBEXformats" xfId="682" xr:uid="{00000000-0005-0000-0000-0000A7020000}"/>
    <cellStyle name="SAPBEXheaderItem" xfId="683" xr:uid="{00000000-0005-0000-0000-0000A8020000}"/>
    <cellStyle name="SAPBEXheaderText" xfId="684" xr:uid="{00000000-0005-0000-0000-0000A9020000}"/>
    <cellStyle name="SAPBEXHLevel0" xfId="685" xr:uid="{00000000-0005-0000-0000-0000AA020000}"/>
    <cellStyle name="SAPBEXHLevel1" xfId="686" xr:uid="{00000000-0005-0000-0000-0000AB020000}"/>
    <cellStyle name="SAPBEXHLevel2" xfId="687" xr:uid="{00000000-0005-0000-0000-0000AC020000}"/>
    <cellStyle name="SAPBEXHLevel3" xfId="688" xr:uid="{00000000-0005-0000-0000-0000AD020000}"/>
    <cellStyle name="SAPBEXresData" xfId="689" xr:uid="{00000000-0005-0000-0000-0000AE020000}"/>
    <cellStyle name="SAPBEXresDataEmph" xfId="690" xr:uid="{00000000-0005-0000-0000-0000AF020000}"/>
    <cellStyle name="SAPBEXresItem" xfId="691" xr:uid="{00000000-0005-0000-0000-0000B0020000}"/>
    <cellStyle name="SAPBEXstdData" xfId="692" xr:uid="{00000000-0005-0000-0000-0000B1020000}"/>
    <cellStyle name="SAPBEXstdDataEmph" xfId="693" xr:uid="{00000000-0005-0000-0000-0000B2020000}"/>
    <cellStyle name="SAPBEXstdItem" xfId="694" xr:uid="{00000000-0005-0000-0000-0000B3020000}"/>
    <cellStyle name="SAPBEXstdItemX" xfId="695" xr:uid="{00000000-0005-0000-0000-0000B4020000}"/>
    <cellStyle name="SAPBEXtitle" xfId="696" xr:uid="{00000000-0005-0000-0000-0000B5020000}"/>
    <cellStyle name="SAPBEXundefined" xfId="697" xr:uid="{00000000-0005-0000-0000-0000B6020000}"/>
    <cellStyle name="ScripFactor_ Pies " xfId="698" xr:uid="{00000000-0005-0000-0000-0000B7020000}"/>
    <cellStyle name="SPOl" xfId="699" xr:uid="{00000000-0005-0000-0000-0000B8020000}"/>
    <cellStyle name="spreads" xfId="700" xr:uid="{00000000-0005-0000-0000-0000B9020000}"/>
    <cellStyle name="Standard_Plan Bil 6  " xfId="701" xr:uid="{00000000-0005-0000-0000-0000BA020000}"/>
    <cellStyle name="Style 1" xfId="702" xr:uid="{00000000-0005-0000-0000-0000BB020000}"/>
    <cellStyle name="Style 10" xfId="703" xr:uid="{00000000-0005-0000-0000-0000BC020000}"/>
    <cellStyle name="Style 100" xfId="704" xr:uid="{00000000-0005-0000-0000-0000BD020000}"/>
    <cellStyle name="Style 101" xfId="705" xr:uid="{00000000-0005-0000-0000-0000BE020000}"/>
    <cellStyle name="Style 102" xfId="706" xr:uid="{00000000-0005-0000-0000-0000BF020000}"/>
    <cellStyle name="Style 103" xfId="707" xr:uid="{00000000-0005-0000-0000-0000C0020000}"/>
    <cellStyle name="Style 104" xfId="708" xr:uid="{00000000-0005-0000-0000-0000C1020000}"/>
    <cellStyle name="Style 105" xfId="709" xr:uid="{00000000-0005-0000-0000-0000C2020000}"/>
    <cellStyle name="Style 106" xfId="710" xr:uid="{00000000-0005-0000-0000-0000C3020000}"/>
    <cellStyle name="Style 107" xfId="711" xr:uid="{00000000-0005-0000-0000-0000C4020000}"/>
    <cellStyle name="Style 108" xfId="712" xr:uid="{00000000-0005-0000-0000-0000C5020000}"/>
    <cellStyle name="Style 109" xfId="713" xr:uid="{00000000-0005-0000-0000-0000C6020000}"/>
    <cellStyle name="Style 11" xfId="714" xr:uid="{00000000-0005-0000-0000-0000C7020000}"/>
    <cellStyle name="Style 110" xfId="715" xr:uid="{00000000-0005-0000-0000-0000C8020000}"/>
    <cellStyle name="Style 111" xfId="716" xr:uid="{00000000-0005-0000-0000-0000C9020000}"/>
    <cellStyle name="Style 112" xfId="717" xr:uid="{00000000-0005-0000-0000-0000CA020000}"/>
    <cellStyle name="Style 113" xfId="718" xr:uid="{00000000-0005-0000-0000-0000CB020000}"/>
    <cellStyle name="Style 114" xfId="719" xr:uid="{00000000-0005-0000-0000-0000CC020000}"/>
    <cellStyle name="Style 115" xfId="720" xr:uid="{00000000-0005-0000-0000-0000CD020000}"/>
    <cellStyle name="Style 116" xfId="721" xr:uid="{00000000-0005-0000-0000-0000CE020000}"/>
    <cellStyle name="Style 117" xfId="722" xr:uid="{00000000-0005-0000-0000-0000CF020000}"/>
    <cellStyle name="Style 118" xfId="723" xr:uid="{00000000-0005-0000-0000-0000D0020000}"/>
    <cellStyle name="Style 119" xfId="724" xr:uid="{00000000-0005-0000-0000-0000D1020000}"/>
    <cellStyle name="Style 12" xfId="725" xr:uid="{00000000-0005-0000-0000-0000D2020000}"/>
    <cellStyle name="Style 120" xfId="726" xr:uid="{00000000-0005-0000-0000-0000D3020000}"/>
    <cellStyle name="Style 121" xfId="727" xr:uid="{00000000-0005-0000-0000-0000D4020000}"/>
    <cellStyle name="Style 122" xfId="728" xr:uid="{00000000-0005-0000-0000-0000D5020000}"/>
    <cellStyle name="Style 123" xfId="729" xr:uid="{00000000-0005-0000-0000-0000D6020000}"/>
    <cellStyle name="Style 124" xfId="730" xr:uid="{00000000-0005-0000-0000-0000D7020000}"/>
    <cellStyle name="Style 125" xfId="731" xr:uid="{00000000-0005-0000-0000-0000D8020000}"/>
    <cellStyle name="Style 126" xfId="732" xr:uid="{00000000-0005-0000-0000-0000D9020000}"/>
    <cellStyle name="Style 127" xfId="733" xr:uid="{00000000-0005-0000-0000-0000DA020000}"/>
    <cellStyle name="Style 128" xfId="734" xr:uid="{00000000-0005-0000-0000-0000DB020000}"/>
    <cellStyle name="Style 129" xfId="735" xr:uid="{00000000-0005-0000-0000-0000DC020000}"/>
    <cellStyle name="Style 13" xfId="736" xr:uid="{00000000-0005-0000-0000-0000DD020000}"/>
    <cellStyle name="Style 130" xfId="737" xr:uid="{00000000-0005-0000-0000-0000DE020000}"/>
    <cellStyle name="Style 131" xfId="738" xr:uid="{00000000-0005-0000-0000-0000DF020000}"/>
    <cellStyle name="Style 132" xfId="739" xr:uid="{00000000-0005-0000-0000-0000E0020000}"/>
    <cellStyle name="Style 133" xfId="740" xr:uid="{00000000-0005-0000-0000-0000E1020000}"/>
    <cellStyle name="Style 134" xfId="741" xr:uid="{00000000-0005-0000-0000-0000E2020000}"/>
    <cellStyle name="Style 135" xfId="742" xr:uid="{00000000-0005-0000-0000-0000E3020000}"/>
    <cellStyle name="Style 136" xfId="743" xr:uid="{00000000-0005-0000-0000-0000E4020000}"/>
    <cellStyle name="Style 137" xfId="744" xr:uid="{00000000-0005-0000-0000-0000E5020000}"/>
    <cellStyle name="Style 14" xfId="745" xr:uid="{00000000-0005-0000-0000-0000E6020000}"/>
    <cellStyle name="Style 15" xfId="746" xr:uid="{00000000-0005-0000-0000-0000E7020000}"/>
    <cellStyle name="Style 16" xfId="747" xr:uid="{00000000-0005-0000-0000-0000E8020000}"/>
    <cellStyle name="Style 17" xfId="748" xr:uid="{00000000-0005-0000-0000-0000E9020000}"/>
    <cellStyle name="Style 18" xfId="749" xr:uid="{00000000-0005-0000-0000-0000EA020000}"/>
    <cellStyle name="Style 19" xfId="750" xr:uid="{00000000-0005-0000-0000-0000EB020000}"/>
    <cellStyle name="Style 2" xfId="751" xr:uid="{00000000-0005-0000-0000-0000EC020000}"/>
    <cellStyle name="Style 20" xfId="752" xr:uid="{00000000-0005-0000-0000-0000ED020000}"/>
    <cellStyle name="Style 21" xfId="753" xr:uid="{00000000-0005-0000-0000-0000EE020000}"/>
    <cellStyle name="Style 22" xfId="754" xr:uid="{00000000-0005-0000-0000-0000EF020000}"/>
    <cellStyle name="Style 23" xfId="755" xr:uid="{00000000-0005-0000-0000-0000F0020000}"/>
    <cellStyle name="Style 24" xfId="756" xr:uid="{00000000-0005-0000-0000-0000F1020000}"/>
    <cellStyle name="Style 25" xfId="757" xr:uid="{00000000-0005-0000-0000-0000F2020000}"/>
    <cellStyle name="Style 26" xfId="758" xr:uid="{00000000-0005-0000-0000-0000F3020000}"/>
    <cellStyle name="Style 27" xfId="759" xr:uid="{00000000-0005-0000-0000-0000F4020000}"/>
    <cellStyle name="Style 28" xfId="760" xr:uid="{00000000-0005-0000-0000-0000F5020000}"/>
    <cellStyle name="Style 29" xfId="761" xr:uid="{00000000-0005-0000-0000-0000F6020000}"/>
    <cellStyle name="Style 3" xfId="762" xr:uid="{00000000-0005-0000-0000-0000F7020000}"/>
    <cellStyle name="Style 30" xfId="763" xr:uid="{00000000-0005-0000-0000-0000F8020000}"/>
    <cellStyle name="Style 31" xfId="764" xr:uid="{00000000-0005-0000-0000-0000F9020000}"/>
    <cellStyle name="Style 32" xfId="765" xr:uid="{00000000-0005-0000-0000-0000FA020000}"/>
    <cellStyle name="Style 33" xfId="766" xr:uid="{00000000-0005-0000-0000-0000FB020000}"/>
    <cellStyle name="Style 34" xfId="767" xr:uid="{00000000-0005-0000-0000-0000FC020000}"/>
    <cellStyle name="Style 35" xfId="768" xr:uid="{00000000-0005-0000-0000-0000FD020000}"/>
    <cellStyle name="Style 36" xfId="769" xr:uid="{00000000-0005-0000-0000-0000FE020000}"/>
    <cellStyle name="Style 37" xfId="770" xr:uid="{00000000-0005-0000-0000-0000FF020000}"/>
    <cellStyle name="Style 38" xfId="771" xr:uid="{00000000-0005-0000-0000-000000030000}"/>
    <cellStyle name="Style 39" xfId="772" xr:uid="{00000000-0005-0000-0000-000001030000}"/>
    <cellStyle name="Style 4" xfId="773" xr:uid="{00000000-0005-0000-0000-000002030000}"/>
    <cellStyle name="Style 40" xfId="774" xr:uid="{00000000-0005-0000-0000-000003030000}"/>
    <cellStyle name="Style 41" xfId="775" xr:uid="{00000000-0005-0000-0000-000004030000}"/>
    <cellStyle name="Style 42" xfId="776" xr:uid="{00000000-0005-0000-0000-000005030000}"/>
    <cellStyle name="Style 43" xfId="777" xr:uid="{00000000-0005-0000-0000-000006030000}"/>
    <cellStyle name="Style 44" xfId="778" xr:uid="{00000000-0005-0000-0000-000007030000}"/>
    <cellStyle name="Style 45" xfId="779" xr:uid="{00000000-0005-0000-0000-000008030000}"/>
    <cellStyle name="Style 46" xfId="780" xr:uid="{00000000-0005-0000-0000-000009030000}"/>
    <cellStyle name="Style 47" xfId="781" xr:uid="{00000000-0005-0000-0000-00000A030000}"/>
    <cellStyle name="Style 48" xfId="782" xr:uid="{00000000-0005-0000-0000-00000B030000}"/>
    <cellStyle name="Style 49" xfId="783" xr:uid="{00000000-0005-0000-0000-00000C030000}"/>
    <cellStyle name="Style 5" xfId="784" xr:uid="{00000000-0005-0000-0000-00000D030000}"/>
    <cellStyle name="Style 50" xfId="785" xr:uid="{00000000-0005-0000-0000-00000E030000}"/>
    <cellStyle name="Style 51" xfId="786" xr:uid="{00000000-0005-0000-0000-00000F030000}"/>
    <cellStyle name="Style 52" xfId="787" xr:uid="{00000000-0005-0000-0000-000010030000}"/>
    <cellStyle name="Style 53" xfId="788" xr:uid="{00000000-0005-0000-0000-000011030000}"/>
    <cellStyle name="Style 54" xfId="789" xr:uid="{00000000-0005-0000-0000-000012030000}"/>
    <cellStyle name="Style 55" xfId="790" xr:uid="{00000000-0005-0000-0000-000013030000}"/>
    <cellStyle name="Style 56" xfId="791" xr:uid="{00000000-0005-0000-0000-000014030000}"/>
    <cellStyle name="Style 57" xfId="792" xr:uid="{00000000-0005-0000-0000-000015030000}"/>
    <cellStyle name="Style 58" xfId="793" xr:uid="{00000000-0005-0000-0000-000016030000}"/>
    <cellStyle name="Style 59" xfId="794" xr:uid="{00000000-0005-0000-0000-000017030000}"/>
    <cellStyle name="Style 6" xfId="795" xr:uid="{00000000-0005-0000-0000-000018030000}"/>
    <cellStyle name="Style 60" xfId="796" xr:uid="{00000000-0005-0000-0000-000019030000}"/>
    <cellStyle name="Style 61" xfId="797" xr:uid="{00000000-0005-0000-0000-00001A030000}"/>
    <cellStyle name="Style 62" xfId="798" xr:uid="{00000000-0005-0000-0000-00001B030000}"/>
    <cellStyle name="Style 63" xfId="799" xr:uid="{00000000-0005-0000-0000-00001C030000}"/>
    <cellStyle name="Style 64" xfId="800" xr:uid="{00000000-0005-0000-0000-00001D030000}"/>
    <cellStyle name="Style 65" xfId="801" xr:uid="{00000000-0005-0000-0000-00001E030000}"/>
    <cellStyle name="Style 66" xfId="802" xr:uid="{00000000-0005-0000-0000-00001F030000}"/>
    <cellStyle name="Style 67" xfId="803" xr:uid="{00000000-0005-0000-0000-000020030000}"/>
    <cellStyle name="Style 68" xfId="804" xr:uid="{00000000-0005-0000-0000-000021030000}"/>
    <cellStyle name="Style 69" xfId="805" xr:uid="{00000000-0005-0000-0000-000022030000}"/>
    <cellStyle name="Style 7" xfId="806" xr:uid="{00000000-0005-0000-0000-000023030000}"/>
    <cellStyle name="Style 70" xfId="807" xr:uid="{00000000-0005-0000-0000-000024030000}"/>
    <cellStyle name="Style 71" xfId="808" xr:uid="{00000000-0005-0000-0000-000025030000}"/>
    <cellStyle name="Style 72" xfId="809" xr:uid="{00000000-0005-0000-0000-000026030000}"/>
    <cellStyle name="Style 73" xfId="810" xr:uid="{00000000-0005-0000-0000-000027030000}"/>
    <cellStyle name="Style 74" xfId="811" xr:uid="{00000000-0005-0000-0000-000028030000}"/>
    <cellStyle name="Style 75" xfId="812" xr:uid="{00000000-0005-0000-0000-000029030000}"/>
    <cellStyle name="Style 76" xfId="813" xr:uid="{00000000-0005-0000-0000-00002A030000}"/>
    <cellStyle name="Style 77" xfId="814" xr:uid="{00000000-0005-0000-0000-00002B030000}"/>
    <cellStyle name="Style 78" xfId="815" xr:uid="{00000000-0005-0000-0000-00002C030000}"/>
    <cellStyle name="Style 79" xfId="816" xr:uid="{00000000-0005-0000-0000-00002D030000}"/>
    <cellStyle name="Style 8" xfId="817" xr:uid="{00000000-0005-0000-0000-00002E030000}"/>
    <cellStyle name="Style 80" xfId="818" xr:uid="{00000000-0005-0000-0000-00002F030000}"/>
    <cellStyle name="Style 81" xfId="819" xr:uid="{00000000-0005-0000-0000-000030030000}"/>
    <cellStyle name="Style 82" xfId="820" xr:uid="{00000000-0005-0000-0000-000031030000}"/>
    <cellStyle name="Style 83" xfId="821" xr:uid="{00000000-0005-0000-0000-000032030000}"/>
    <cellStyle name="Style 84" xfId="822" xr:uid="{00000000-0005-0000-0000-000033030000}"/>
    <cellStyle name="Style 85" xfId="823" xr:uid="{00000000-0005-0000-0000-000034030000}"/>
    <cellStyle name="Style 86" xfId="824" xr:uid="{00000000-0005-0000-0000-000035030000}"/>
    <cellStyle name="Style 87" xfId="825" xr:uid="{00000000-0005-0000-0000-000036030000}"/>
    <cellStyle name="Style 88" xfId="826" xr:uid="{00000000-0005-0000-0000-000037030000}"/>
    <cellStyle name="Style 89" xfId="827" xr:uid="{00000000-0005-0000-0000-000038030000}"/>
    <cellStyle name="Style 9" xfId="828" xr:uid="{00000000-0005-0000-0000-000039030000}"/>
    <cellStyle name="Style 90" xfId="829" xr:uid="{00000000-0005-0000-0000-00003A030000}"/>
    <cellStyle name="Style 91" xfId="830" xr:uid="{00000000-0005-0000-0000-00003B030000}"/>
    <cellStyle name="Style 92" xfId="831" xr:uid="{00000000-0005-0000-0000-00003C030000}"/>
    <cellStyle name="Style 93" xfId="832" xr:uid="{00000000-0005-0000-0000-00003D030000}"/>
    <cellStyle name="Style 94" xfId="833" xr:uid="{00000000-0005-0000-0000-00003E030000}"/>
    <cellStyle name="Style 95" xfId="834" xr:uid="{00000000-0005-0000-0000-00003F030000}"/>
    <cellStyle name="Style 96" xfId="835" xr:uid="{00000000-0005-0000-0000-000040030000}"/>
    <cellStyle name="Style 97" xfId="836" xr:uid="{00000000-0005-0000-0000-000041030000}"/>
    <cellStyle name="Style 98" xfId="837" xr:uid="{00000000-0005-0000-0000-000042030000}"/>
    <cellStyle name="Style 99" xfId="838" xr:uid="{00000000-0005-0000-0000-000043030000}"/>
    <cellStyle name="swaptn" xfId="839" xr:uid="{00000000-0005-0000-0000-000044030000}"/>
    <cellStyle name="TableDataColumn" xfId="840" xr:uid="{00000000-0005-0000-0000-000045030000}"/>
    <cellStyle name="TableDataRow" xfId="841" xr:uid="{00000000-0005-0000-0000-000046030000}"/>
    <cellStyle name="TableLabelColumn" xfId="842" xr:uid="{00000000-0005-0000-0000-000047030000}"/>
    <cellStyle name="TableLabelRow" xfId="843" xr:uid="{00000000-0005-0000-0000-000048030000}"/>
    <cellStyle name="TableLabelTop" xfId="844" xr:uid="{00000000-0005-0000-0000-000049030000}"/>
    <cellStyle name="Title" xfId="1" builtinId="15" hidden="1"/>
    <cellStyle name="Title 2" xfId="845" xr:uid="{00000000-0005-0000-0000-00004B030000}"/>
    <cellStyle name="Total" xfId="17" builtinId="25" hidden="1"/>
    <cellStyle name="Währung [0]_Plan Bil 6  " xfId="846" xr:uid="{00000000-0005-0000-0000-00004D030000}"/>
    <cellStyle name="Währung_Plan Bil 6  " xfId="847" xr:uid="{00000000-0005-0000-0000-00004E030000}"/>
    <cellStyle name="Warning Text" xfId="14" builtinId="11" hidden="1"/>
    <cellStyle name="YearE_ Pies " xfId="848" xr:uid="{00000000-0005-0000-0000-000050030000}"/>
    <cellStyle name="アクセント 1" xfId="849" xr:uid="{00000000-0005-0000-0000-000051030000}"/>
    <cellStyle name="アクセント 2" xfId="850" xr:uid="{00000000-0005-0000-0000-000052030000}"/>
    <cellStyle name="アクセント 3" xfId="851" xr:uid="{00000000-0005-0000-0000-000053030000}"/>
    <cellStyle name="アクセント 4" xfId="852" xr:uid="{00000000-0005-0000-0000-000054030000}"/>
    <cellStyle name="アクセント 5" xfId="853" xr:uid="{00000000-0005-0000-0000-000055030000}"/>
    <cellStyle name="アクセント 6" xfId="854" xr:uid="{00000000-0005-0000-0000-000056030000}"/>
    <cellStyle name="タイトル" xfId="855" xr:uid="{00000000-0005-0000-0000-000057030000}"/>
    <cellStyle name="チェック セル" xfId="856" xr:uid="{00000000-0005-0000-0000-000058030000}"/>
    <cellStyle name="どちらでもない" xfId="857" xr:uid="{00000000-0005-0000-0000-000059030000}"/>
    <cellStyle name="メモ" xfId="858" xr:uid="{00000000-0005-0000-0000-00005A030000}"/>
    <cellStyle name="リンク セル" xfId="859" xr:uid="{00000000-0005-0000-0000-00005B030000}"/>
    <cellStyle name="入力" xfId="860" xr:uid="{00000000-0005-0000-0000-00005C030000}"/>
    <cellStyle name="出力" xfId="861" xr:uid="{00000000-0005-0000-0000-00005D030000}"/>
    <cellStyle name="悪い" xfId="862" xr:uid="{00000000-0005-0000-0000-00005E030000}"/>
    <cellStyle name="桁区切り_NewDemo" xfId="863" xr:uid="{00000000-0005-0000-0000-00005F030000}"/>
    <cellStyle name="標準_NewDemo" xfId="864" xr:uid="{00000000-0005-0000-0000-000060030000}"/>
    <cellStyle name="良い" xfId="865" xr:uid="{00000000-0005-0000-0000-000061030000}"/>
    <cellStyle name="見出し 1" xfId="866" xr:uid="{00000000-0005-0000-0000-000062030000}"/>
    <cellStyle name="見出し 2" xfId="867" xr:uid="{00000000-0005-0000-0000-000063030000}"/>
    <cellStyle name="見出し 3" xfId="868" xr:uid="{00000000-0005-0000-0000-000064030000}"/>
    <cellStyle name="見出し 4" xfId="869" xr:uid="{00000000-0005-0000-0000-000065030000}"/>
    <cellStyle name="計算" xfId="870" xr:uid="{00000000-0005-0000-0000-000066030000}"/>
    <cellStyle name="説明文" xfId="871" xr:uid="{00000000-0005-0000-0000-000067030000}"/>
    <cellStyle name="警告文" xfId="872" xr:uid="{00000000-0005-0000-0000-000068030000}"/>
    <cellStyle name="集計" xfId="873" xr:uid="{00000000-0005-0000-0000-000069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A$ 3yr Senior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A$ Pricing (BBSW+)'!$C$5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(BBSW+)'!$C$6:$C$311</c:f>
              <c:numCache>
                <c:formatCode>General</c:formatCode>
                <c:ptCount val="306"/>
                <c:pt idx="0">
                  <c:v>85</c:v>
                </c:pt>
                <c:pt idx="1">
                  <c:v>80</c:v>
                </c:pt>
                <c:pt idx="2">
                  <c:v>80</c:v>
                </c:pt>
                <c:pt idx="3">
                  <c:v>75</c:v>
                </c:pt>
                <c:pt idx="4">
                  <c:v>75</c:v>
                </c:pt>
                <c:pt idx="5">
                  <c:v>74</c:v>
                </c:pt>
                <c:pt idx="6">
                  <c:v>75</c:v>
                </c:pt>
                <c:pt idx="7">
                  <c:v>78</c:v>
                </c:pt>
                <c:pt idx="8" formatCode="0">
                  <c:v>79</c:v>
                </c:pt>
                <c:pt idx="9" formatCode="0">
                  <c:v>79</c:v>
                </c:pt>
                <c:pt idx="10" formatCode="0">
                  <c:v>79</c:v>
                </c:pt>
                <c:pt idx="11" formatCode="0">
                  <c:v>95</c:v>
                </c:pt>
                <c:pt idx="12" formatCode="0">
                  <c:v>95</c:v>
                </c:pt>
                <c:pt idx="13" formatCode="0">
                  <c:v>95</c:v>
                </c:pt>
                <c:pt idx="14" formatCode="0">
                  <c:v>89</c:v>
                </c:pt>
                <c:pt idx="15" formatCode="0">
                  <c:v>86.5</c:v>
                </c:pt>
                <c:pt idx="16" formatCode="0">
                  <c:v>89</c:v>
                </c:pt>
                <c:pt idx="17" formatCode="0">
                  <c:v>89</c:v>
                </c:pt>
                <c:pt idx="18" formatCode="0">
                  <c:v>83</c:v>
                </c:pt>
                <c:pt idx="19" formatCode="0">
                  <c:v>88.5</c:v>
                </c:pt>
                <c:pt idx="20" formatCode="0">
                  <c:v>90</c:v>
                </c:pt>
                <c:pt idx="21" formatCode="0">
                  <c:v>95</c:v>
                </c:pt>
                <c:pt idx="22" formatCode="0">
                  <c:v>83</c:v>
                </c:pt>
                <c:pt idx="23" formatCode="0">
                  <c:v>77</c:v>
                </c:pt>
                <c:pt idx="24" formatCode="0">
                  <c:v>71</c:v>
                </c:pt>
                <c:pt idx="25" formatCode="0">
                  <c:v>69.5</c:v>
                </c:pt>
                <c:pt idx="26" formatCode="0">
                  <c:v>69</c:v>
                </c:pt>
                <c:pt idx="27" formatCode="0">
                  <c:v>67</c:v>
                </c:pt>
                <c:pt idx="28" formatCode="0">
                  <c:v>68</c:v>
                </c:pt>
                <c:pt idx="29" formatCode="0">
                  <c:v>69</c:v>
                </c:pt>
                <c:pt idx="30" formatCode="0">
                  <c:v>70</c:v>
                </c:pt>
                <c:pt idx="31" formatCode="0">
                  <c:v>69</c:v>
                </c:pt>
                <c:pt idx="32" formatCode="0">
                  <c:v>60</c:v>
                </c:pt>
                <c:pt idx="33" formatCode="0">
                  <c:v>50</c:v>
                </c:pt>
                <c:pt idx="34" formatCode="0">
                  <c:v>47</c:v>
                </c:pt>
                <c:pt idx="35" formatCode="0">
                  <c:v>43</c:v>
                </c:pt>
                <c:pt idx="36" formatCode="0">
                  <c:v>45</c:v>
                </c:pt>
                <c:pt idx="37" formatCode="0">
                  <c:v>45</c:v>
                </c:pt>
                <c:pt idx="38" formatCode="0">
                  <c:v>45</c:v>
                </c:pt>
                <c:pt idx="39" formatCode="0">
                  <c:v>45</c:v>
                </c:pt>
                <c:pt idx="40" formatCode="0">
                  <c:v>45</c:v>
                </c:pt>
                <c:pt idx="41" formatCode="0">
                  <c:v>45</c:v>
                </c:pt>
                <c:pt idx="42" formatCode="0">
                  <c:v>45</c:v>
                </c:pt>
                <c:pt idx="43" formatCode="0">
                  <c:v>46.5</c:v>
                </c:pt>
                <c:pt idx="44" formatCode="0">
                  <c:v>46.5</c:v>
                </c:pt>
                <c:pt idx="45" formatCode="0">
                  <c:v>40</c:v>
                </c:pt>
                <c:pt idx="46" formatCode="0">
                  <c:v>41</c:v>
                </c:pt>
                <c:pt idx="47" formatCode="0">
                  <c:v>41</c:v>
                </c:pt>
                <c:pt idx="48" formatCode="0">
                  <c:v>39</c:v>
                </c:pt>
                <c:pt idx="49" formatCode="0">
                  <c:v>35</c:v>
                </c:pt>
                <c:pt idx="50" formatCode="0">
                  <c:v>31.5</c:v>
                </c:pt>
                <c:pt idx="51" formatCode="0">
                  <c:v>30</c:v>
                </c:pt>
                <c:pt idx="52" formatCode="0">
                  <c:v>28.5</c:v>
                </c:pt>
                <c:pt idx="53" formatCode="0">
                  <c:v>20</c:v>
                </c:pt>
                <c:pt idx="54" formatCode="0">
                  <c:v>21.5</c:v>
                </c:pt>
                <c:pt idx="55" formatCode="0">
                  <c:v>24</c:v>
                </c:pt>
                <c:pt idx="56" formatCode="0">
                  <c:v>26.5</c:v>
                </c:pt>
                <c:pt idx="57" formatCode="0">
                  <c:v>27.5</c:v>
                </c:pt>
                <c:pt idx="58" formatCode="0">
                  <c:v>28</c:v>
                </c:pt>
                <c:pt idx="59" formatCode="0">
                  <c:v>29</c:v>
                </c:pt>
                <c:pt idx="60" formatCode="0">
                  <c:v>30</c:v>
                </c:pt>
                <c:pt idx="61" formatCode="0">
                  <c:v>30</c:v>
                </c:pt>
                <c:pt idx="62" formatCode="0">
                  <c:v>29</c:v>
                </c:pt>
                <c:pt idx="63" formatCode="0">
                  <c:v>28.5</c:v>
                </c:pt>
                <c:pt idx="64" formatCode="0">
                  <c:v>30</c:v>
                </c:pt>
                <c:pt idx="65" formatCode="0">
                  <c:v>31</c:v>
                </c:pt>
                <c:pt idx="66" formatCode="0">
                  <c:v>30</c:v>
                </c:pt>
                <c:pt idx="67" formatCode="0">
                  <c:v>30</c:v>
                </c:pt>
                <c:pt idx="68" formatCode="0">
                  <c:v>30</c:v>
                </c:pt>
                <c:pt idx="69" formatCode="0">
                  <c:v>30</c:v>
                </c:pt>
                <c:pt idx="70" formatCode="0">
                  <c:v>30</c:v>
                </c:pt>
                <c:pt idx="71" formatCode="0">
                  <c:v>29</c:v>
                </c:pt>
                <c:pt idx="72" formatCode="0">
                  <c:v>32</c:v>
                </c:pt>
                <c:pt idx="73" formatCode="0">
                  <c:v>22</c:v>
                </c:pt>
                <c:pt idx="74" formatCode="0">
                  <c:v>22</c:v>
                </c:pt>
                <c:pt idx="75" formatCode="0">
                  <c:v>22</c:v>
                </c:pt>
                <c:pt idx="76" formatCode="0">
                  <c:v>21</c:v>
                </c:pt>
                <c:pt idx="77" formatCode="0">
                  <c:v>21</c:v>
                </c:pt>
                <c:pt idx="78" formatCode="0">
                  <c:v>22</c:v>
                </c:pt>
                <c:pt idx="79" formatCode="0">
                  <c:v>22.5</c:v>
                </c:pt>
                <c:pt idx="80" formatCode="0">
                  <c:v>23</c:v>
                </c:pt>
                <c:pt idx="81" formatCode="0">
                  <c:v>23</c:v>
                </c:pt>
                <c:pt idx="82" formatCode="0">
                  <c:v>29</c:v>
                </c:pt>
                <c:pt idx="83" formatCode="0">
                  <c:v>30</c:v>
                </c:pt>
                <c:pt idx="84" formatCode="0">
                  <c:v>34</c:v>
                </c:pt>
                <c:pt idx="85" formatCode="0">
                  <c:v>35</c:v>
                </c:pt>
                <c:pt idx="86" formatCode="0">
                  <c:v>40</c:v>
                </c:pt>
                <c:pt idx="87" formatCode="0">
                  <c:v>41</c:v>
                </c:pt>
                <c:pt idx="88" formatCode="0">
                  <c:v>43</c:v>
                </c:pt>
                <c:pt idx="89" formatCode="0">
                  <c:v>41</c:v>
                </c:pt>
                <c:pt idx="90" formatCode="0">
                  <c:v>41</c:v>
                </c:pt>
                <c:pt idx="91" formatCode="0">
                  <c:v>39</c:v>
                </c:pt>
                <c:pt idx="92" formatCode="0">
                  <c:v>38.5</c:v>
                </c:pt>
                <c:pt idx="93" formatCode="0">
                  <c:v>37.5</c:v>
                </c:pt>
                <c:pt idx="94" formatCode="0">
                  <c:v>39</c:v>
                </c:pt>
                <c:pt idx="95" formatCode="0">
                  <c:v>45</c:v>
                </c:pt>
                <c:pt idx="96" formatCode="0">
                  <c:v>49</c:v>
                </c:pt>
                <c:pt idx="97" formatCode="0">
                  <c:v>51</c:v>
                </c:pt>
                <c:pt idx="98" formatCode="0">
                  <c:v>51</c:v>
                </c:pt>
                <c:pt idx="99" formatCode="0">
                  <c:v>55</c:v>
                </c:pt>
                <c:pt idx="100" formatCode="0">
                  <c:v>53</c:v>
                </c:pt>
                <c:pt idx="101" formatCode="0">
                  <c:v>65</c:v>
                </c:pt>
                <c:pt idx="102" formatCode="0">
                  <c:v>70</c:v>
                </c:pt>
                <c:pt idx="103" formatCode="0">
                  <c:v>72.5</c:v>
                </c:pt>
                <c:pt idx="104" formatCode="0">
                  <c:v>75</c:v>
                </c:pt>
                <c:pt idx="105" formatCode="0">
                  <c:v>80</c:v>
                </c:pt>
                <c:pt idx="106" formatCode="0">
                  <c:v>85</c:v>
                </c:pt>
                <c:pt idx="107" formatCode="0">
                  <c:v>90</c:v>
                </c:pt>
                <c:pt idx="108" formatCode="0">
                  <c:v>90</c:v>
                </c:pt>
                <c:pt idx="109" formatCode="0">
                  <c:v>120</c:v>
                </c:pt>
                <c:pt idx="110" formatCode="0">
                  <c:v>135</c:v>
                </c:pt>
                <c:pt idx="111" formatCode="0">
                  <c:v>135</c:v>
                </c:pt>
                <c:pt idx="112" formatCode="0">
                  <c:v>120</c:v>
                </c:pt>
                <c:pt idx="113" formatCode="0">
                  <c:v>102.5</c:v>
                </c:pt>
                <c:pt idx="114" formatCode="0">
                  <c:v>68</c:v>
                </c:pt>
                <c:pt idx="115" formatCode="0">
                  <c:v>68.5</c:v>
                </c:pt>
                <c:pt idx="116" formatCode="0">
                  <c:v>55.5</c:v>
                </c:pt>
                <c:pt idx="117" formatCode="0">
                  <c:v>57.5</c:v>
                </c:pt>
                <c:pt idx="118" formatCode="0">
                  <c:v>59.5</c:v>
                </c:pt>
                <c:pt idx="119" formatCode="0">
                  <c:v>61</c:v>
                </c:pt>
                <c:pt idx="120" formatCode="0">
                  <c:v>61</c:v>
                </c:pt>
                <c:pt idx="121" formatCode="0">
                  <c:v>62.5</c:v>
                </c:pt>
                <c:pt idx="122" formatCode="0">
                  <c:v>63</c:v>
                </c:pt>
                <c:pt idx="123" formatCode="0">
                  <c:v>61</c:v>
                </c:pt>
                <c:pt idx="124" formatCode="0">
                  <c:v>62.5</c:v>
                </c:pt>
                <c:pt idx="125" formatCode="0">
                  <c:v>65</c:v>
                </c:pt>
                <c:pt idx="126" formatCode="0">
                  <c:v>63</c:v>
                </c:pt>
                <c:pt idx="127" formatCode="0">
                  <c:v>62</c:v>
                </c:pt>
                <c:pt idx="128" formatCode="0">
                  <c:v>62</c:v>
                </c:pt>
                <c:pt idx="129" formatCode="0">
                  <c:v>62</c:v>
                </c:pt>
                <c:pt idx="130" formatCode="0">
                  <c:v>62</c:v>
                </c:pt>
                <c:pt idx="131" formatCode="0">
                  <c:v>60</c:v>
                </c:pt>
                <c:pt idx="132" formatCode="0">
                  <c:v>57.5</c:v>
                </c:pt>
                <c:pt idx="133" formatCode="0">
                  <c:v>58</c:v>
                </c:pt>
                <c:pt idx="134" formatCode="0">
                  <c:v>55</c:v>
                </c:pt>
                <c:pt idx="135" formatCode="0">
                  <c:v>53.5</c:v>
                </c:pt>
                <c:pt idx="136" formatCode="0">
                  <c:v>50</c:v>
                </c:pt>
                <c:pt idx="137" formatCode="0">
                  <c:v>49.5</c:v>
                </c:pt>
                <c:pt idx="138" formatCode="0">
                  <c:v>55</c:v>
                </c:pt>
                <c:pt idx="139" formatCode="0">
                  <c:v>60.5</c:v>
                </c:pt>
                <c:pt idx="140" formatCode="0">
                  <c:v>66</c:v>
                </c:pt>
                <c:pt idx="141" formatCode="0">
                  <c:v>66</c:v>
                </c:pt>
                <c:pt idx="142" formatCode="0">
                  <c:v>68</c:v>
                </c:pt>
                <c:pt idx="143" formatCode="0">
                  <c:v>64</c:v>
                </c:pt>
                <c:pt idx="144" formatCode="0">
                  <c:v>62</c:v>
                </c:pt>
                <c:pt idx="145" formatCode="0">
                  <c:v>62</c:v>
                </c:pt>
                <c:pt idx="146" formatCode="0">
                  <c:v>62</c:v>
                </c:pt>
                <c:pt idx="147" formatCode="0">
                  <c:v>62</c:v>
                </c:pt>
                <c:pt idx="148" formatCode="0">
                  <c:v>62.5</c:v>
                </c:pt>
                <c:pt idx="149" formatCode="0">
                  <c:v>67</c:v>
                </c:pt>
                <c:pt idx="150" formatCode="0">
                  <c:v>72.5</c:v>
                </c:pt>
                <c:pt idx="151" formatCode="0">
                  <c:v>75</c:v>
                </c:pt>
                <c:pt idx="152" formatCode="0">
                  <c:v>77</c:v>
                </c:pt>
                <c:pt idx="153" formatCode="0">
                  <c:v>78</c:v>
                </c:pt>
                <c:pt idx="154" formatCode="0">
                  <c:v>80</c:v>
                </c:pt>
                <c:pt idx="155" formatCode="0">
                  <c:v>88</c:v>
                </c:pt>
                <c:pt idx="156" formatCode="0">
                  <c:v>88</c:v>
                </c:pt>
                <c:pt idx="157" formatCode="0">
                  <c:v>88</c:v>
                </c:pt>
                <c:pt idx="158" formatCode="0">
                  <c:v>90</c:v>
                </c:pt>
                <c:pt idx="159" formatCode="0">
                  <c:v>90</c:v>
                </c:pt>
                <c:pt idx="160" formatCode="0">
                  <c:v>87</c:v>
                </c:pt>
                <c:pt idx="161" formatCode="0">
                  <c:v>86</c:v>
                </c:pt>
                <c:pt idx="162" formatCode="0">
                  <c:v>82</c:v>
                </c:pt>
                <c:pt idx="163" formatCode="0">
                  <c:v>78</c:v>
                </c:pt>
                <c:pt idx="164" formatCode="0">
                  <c:v>73</c:v>
                </c:pt>
                <c:pt idx="165" formatCode="0">
                  <c:v>73</c:v>
                </c:pt>
                <c:pt idx="166" formatCode="0">
                  <c:v>73</c:v>
                </c:pt>
                <c:pt idx="167" formatCode="0">
                  <c:v>72.5</c:v>
                </c:pt>
                <c:pt idx="168" formatCode="0">
                  <c:v>72.5</c:v>
                </c:pt>
                <c:pt idx="169" formatCode="0">
                  <c:v>72.5</c:v>
                </c:pt>
                <c:pt idx="170" formatCode="0">
                  <c:v>72.5</c:v>
                </c:pt>
                <c:pt idx="171" formatCode="0">
                  <c:v>72.5</c:v>
                </c:pt>
                <c:pt idx="172" formatCode="0">
                  <c:v>72.5</c:v>
                </c:pt>
                <c:pt idx="173" formatCode="0">
                  <c:v>71.5</c:v>
                </c:pt>
                <c:pt idx="174" formatCode="0">
                  <c:v>71.5</c:v>
                </c:pt>
                <c:pt idx="175" formatCode="0">
                  <c:v>71</c:v>
                </c:pt>
                <c:pt idx="176" formatCode="0">
                  <c:v>71.5</c:v>
                </c:pt>
                <c:pt idx="177" formatCode="0">
                  <c:v>73</c:v>
                </c:pt>
                <c:pt idx="178" formatCode="0">
                  <c:v>72</c:v>
                </c:pt>
                <c:pt idx="179" formatCode="0">
                  <c:v>74</c:v>
                </c:pt>
                <c:pt idx="180" formatCode="0">
                  <c:v>74</c:v>
                </c:pt>
                <c:pt idx="181" formatCode="0">
                  <c:v>75</c:v>
                </c:pt>
                <c:pt idx="182" formatCode="0">
                  <c:v>75</c:v>
                </c:pt>
                <c:pt idx="183" formatCode="0">
                  <c:v>76</c:v>
                </c:pt>
                <c:pt idx="184" formatCode="0">
                  <c:v>73</c:v>
                </c:pt>
                <c:pt idx="185" formatCode="0">
                  <c:v>70</c:v>
                </c:pt>
                <c:pt idx="186" formatCode="0">
                  <c:v>72</c:v>
                </c:pt>
                <c:pt idx="187" formatCode="0">
                  <c:v>72</c:v>
                </c:pt>
                <c:pt idx="188" formatCode="0">
                  <c:v>70</c:v>
                </c:pt>
                <c:pt idx="189" formatCode="0">
                  <c:v>70</c:v>
                </c:pt>
                <c:pt idx="190" formatCode="0">
                  <c:v>70</c:v>
                </c:pt>
                <c:pt idx="191" formatCode="0">
                  <c:v>69</c:v>
                </c:pt>
                <c:pt idx="192" formatCode="0">
                  <c:v>71</c:v>
                </c:pt>
                <c:pt idx="193" formatCode="0">
                  <c:v>68</c:v>
                </c:pt>
                <c:pt idx="194" formatCode="0">
                  <c:v>72.5</c:v>
                </c:pt>
                <c:pt idx="195" formatCode="0">
                  <c:v>73</c:v>
                </c:pt>
                <c:pt idx="196" formatCode="0">
                  <c:v>65</c:v>
                </c:pt>
                <c:pt idx="197" formatCode="0">
                  <c:v>62</c:v>
                </c:pt>
                <c:pt idx="198" formatCode="0">
                  <c:v>62</c:v>
                </c:pt>
                <c:pt idx="199" formatCode="0">
                  <c:v>60</c:v>
                </c:pt>
                <c:pt idx="200" formatCode="0">
                  <c:v>58</c:v>
                </c:pt>
                <c:pt idx="201" formatCode="0">
                  <c:v>58</c:v>
                </c:pt>
                <c:pt idx="202" formatCode="0">
                  <c:v>58</c:v>
                </c:pt>
                <c:pt idx="203" formatCode="0">
                  <c:v>58</c:v>
                </c:pt>
                <c:pt idx="204" formatCode="0">
                  <c:v>58</c:v>
                </c:pt>
                <c:pt idx="205" formatCode="0">
                  <c:v>59</c:v>
                </c:pt>
                <c:pt idx="206" formatCode="0">
                  <c:v>59</c:v>
                </c:pt>
                <c:pt idx="207" formatCode="0">
                  <c:v>58</c:v>
                </c:pt>
                <c:pt idx="208" formatCode="0">
                  <c:v>59</c:v>
                </c:pt>
                <c:pt idx="209" formatCode="0">
                  <c:v>58</c:v>
                </c:pt>
                <c:pt idx="210" formatCode="0">
                  <c:v>58</c:v>
                </c:pt>
                <c:pt idx="211" formatCode="0">
                  <c:v>58</c:v>
                </c:pt>
                <c:pt idx="212" formatCode="0">
                  <c:v>59</c:v>
                </c:pt>
                <c:pt idx="213" formatCode="0">
                  <c:v>58</c:v>
                </c:pt>
                <c:pt idx="214" formatCode="0">
                  <c:v>59</c:v>
                </c:pt>
                <c:pt idx="215" formatCode="0">
                  <c:v>60</c:v>
                </c:pt>
                <c:pt idx="216" formatCode="0">
                  <c:v>60</c:v>
                </c:pt>
                <c:pt idx="217" formatCode="0">
                  <c:v>60</c:v>
                </c:pt>
                <c:pt idx="218" formatCode="0">
                  <c:v>60</c:v>
                </c:pt>
                <c:pt idx="219" formatCode="0">
                  <c:v>60</c:v>
                </c:pt>
                <c:pt idx="220" formatCode="0">
                  <c:v>61</c:v>
                </c:pt>
                <c:pt idx="221" formatCode="0">
                  <c:v>61</c:v>
                </c:pt>
                <c:pt idx="222" formatCode="0">
                  <c:v>61</c:v>
                </c:pt>
                <c:pt idx="223" formatCode="0">
                  <c:v>61</c:v>
                </c:pt>
                <c:pt idx="224" formatCode="0">
                  <c:v>61</c:v>
                </c:pt>
                <c:pt idx="225" formatCode="0">
                  <c:v>61</c:v>
                </c:pt>
                <c:pt idx="226" formatCode="0">
                  <c:v>65</c:v>
                </c:pt>
                <c:pt idx="227" formatCode="0">
                  <c:v>66</c:v>
                </c:pt>
                <c:pt idx="228" formatCode="0">
                  <c:v>66</c:v>
                </c:pt>
                <c:pt idx="229" formatCode="0">
                  <c:v>66.5</c:v>
                </c:pt>
                <c:pt idx="230" formatCode="0">
                  <c:v>68</c:v>
                </c:pt>
                <c:pt idx="231" formatCode="0">
                  <c:v>69</c:v>
                </c:pt>
                <c:pt idx="232" formatCode="0">
                  <c:v>69</c:v>
                </c:pt>
                <c:pt idx="233" formatCode="0">
                  <c:v>70</c:v>
                </c:pt>
                <c:pt idx="234" formatCode="0">
                  <c:v>73</c:v>
                </c:pt>
                <c:pt idx="235" formatCode="0">
                  <c:v>74</c:v>
                </c:pt>
                <c:pt idx="236" formatCode="0">
                  <c:v>73</c:v>
                </c:pt>
                <c:pt idx="237" formatCode="0">
                  <c:v>73</c:v>
                </c:pt>
                <c:pt idx="238" formatCode="0">
                  <c:v>72.5</c:v>
                </c:pt>
                <c:pt idx="239" formatCode="0">
                  <c:v>71</c:v>
                </c:pt>
                <c:pt idx="240" formatCode="0">
                  <c:v>68</c:v>
                </c:pt>
                <c:pt idx="241" formatCode="0">
                  <c:v>68</c:v>
                </c:pt>
                <c:pt idx="242" formatCode="0">
                  <c:v>68</c:v>
                </c:pt>
                <c:pt idx="243" formatCode="0">
                  <c:v>69</c:v>
                </c:pt>
                <c:pt idx="244" formatCode="0">
                  <c:v>69</c:v>
                </c:pt>
                <c:pt idx="245" formatCode="0">
                  <c:v>70</c:v>
                </c:pt>
                <c:pt idx="246" formatCode="0">
                  <c:v>75</c:v>
                </c:pt>
                <c:pt idx="247" formatCode="0">
                  <c:v>81</c:v>
                </c:pt>
                <c:pt idx="248" formatCode="0">
                  <c:v>82</c:v>
                </c:pt>
                <c:pt idx="249" formatCode="0">
                  <c:v>83</c:v>
                </c:pt>
                <c:pt idx="250" formatCode="0">
                  <c:v>83</c:v>
                </c:pt>
                <c:pt idx="251" formatCode="0">
                  <c:v>85</c:v>
                </c:pt>
                <c:pt idx="252" formatCode="0">
                  <c:v>88</c:v>
                </c:pt>
                <c:pt idx="253" formatCode="0">
                  <c:v>88</c:v>
                </c:pt>
                <c:pt idx="254" formatCode="0">
                  <c:v>91</c:v>
                </c:pt>
                <c:pt idx="255" formatCode="0">
                  <c:v>91</c:v>
                </c:pt>
                <c:pt idx="256" formatCode="0">
                  <c:v>91</c:v>
                </c:pt>
                <c:pt idx="257" formatCode="0">
                  <c:v>90</c:v>
                </c:pt>
                <c:pt idx="258" formatCode="0">
                  <c:v>90</c:v>
                </c:pt>
                <c:pt idx="259" formatCode="0">
                  <c:v>88</c:v>
                </c:pt>
                <c:pt idx="260" formatCode="0">
                  <c:v>85</c:v>
                </c:pt>
                <c:pt idx="261" formatCode="0">
                  <c:v>81.5</c:v>
                </c:pt>
                <c:pt idx="262" formatCode="0">
                  <c:v>81.5</c:v>
                </c:pt>
                <c:pt idx="263" formatCode="0">
                  <c:v>81.5</c:v>
                </c:pt>
                <c:pt idx="264" formatCode="0">
                  <c:v>81.5</c:v>
                </c:pt>
                <c:pt idx="265" formatCode="0">
                  <c:v>81.5</c:v>
                </c:pt>
                <c:pt idx="266" formatCode="0">
                  <c:v>81.5</c:v>
                </c:pt>
                <c:pt idx="267" formatCode="0">
                  <c:v>81.5</c:v>
                </c:pt>
                <c:pt idx="268" formatCode="0">
                  <c:v>80</c:v>
                </c:pt>
                <c:pt idx="269" formatCode="0">
                  <c:v>80</c:v>
                </c:pt>
                <c:pt idx="270" formatCode="0">
                  <c:v>80</c:v>
                </c:pt>
                <c:pt idx="271" formatCode="0">
                  <c:v>82.5</c:v>
                </c:pt>
                <c:pt idx="272" formatCode="0">
                  <c:v>82.5</c:v>
                </c:pt>
                <c:pt idx="273" formatCode="0">
                  <c:v>82.5</c:v>
                </c:pt>
                <c:pt idx="274" formatCode="0">
                  <c:v>85</c:v>
                </c:pt>
                <c:pt idx="275" formatCode="0">
                  <c:v>87.5</c:v>
                </c:pt>
                <c:pt idx="276" formatCode="0">
                  <c:v>90</c:v>
                </c:pt>
                <c:pt idx="277" formatCode="0">
                  <c:v>95</c:v>
                </c:pt>
                <c:pt idx="278" formatCode="0">
                  <c:v>95</c:v>
                </c:pt>
                <c:pt idx="279" formatCode="0">
                  <c:v>96.5</c:v>
                </c:pt>
                <c:pt idx="280" formatCode="0">
                  <c:v>97.5</c:v>
                </c:pt>
                <c:pt idx="281" formatCode="0">
                  <c:v>90</c:v>
                </c:pt>
                <c:pt idx="282" formatCode="0">
                  <c:v>87.5</c:v>
                </c:pt>
                <c:pt idx="283" formatCode="0">
                  <c:v>95</c:v>
                </c:pt>
                <c:pt idx="284" formatCode="0">
                  <c:v>92.5</c:v>
                </c:pt>
                <c:pt idx="285" formatCode="0">
                  <c:v>95</c:v>
                </c:pt>
                <c:pt idx="286" formatCode="0">
                  <c:v>96.5</c:v>
                </c:pt>
                <c:pt idx="287" formatCode="0">
                  <c:v>96.5</c:v>
                </c:pt>
                <c:pt idx="288" formatCode="0">
                  <c:v>97.5</c:v>
                </c:pt>
                <c:pt idx="289" formatCode="0">
                  <c:v>95</c:v>
                </c:pt>
                <c:pt idx="290" formatCode="0">
                  <c:v>95</c:v>
                </c:pt>
                <c:pt idx="291" formatCode="0">
                  <c:v>92.5</c:v>
                </c:pt>
                <c:pt idx="292" formatCode="0">
                  <c:v>92.5</c:v>
                </c:pt>
                <c:pt idx="293" formatCode="0">
                  <c:v>90</c:v>
                </c:pt>
                <c:pt idx="294" formatCode="0">
                  <c:v>92.5</c:v>
                </c:pt>
                <c:pt idx="295" formatCode="0">
                  <c:v>98</c:v>
                </c:pt>
                <c:pt idx="296" formatCode="0">
                  <c:v>100.5</c:v>
                </c:pt>
                <c:pt idx="297" formatCode="0">
                  <c:v>99</c:v>
                </c:pt>
                <c:pt idx="298" formatCode="0">
                  <c:v>98</c:v>
                </c:pt>
                <c:pt idx="299" formatCode="0">
                  <c:v>100</c:v>
                </c:pt>
                <c:pt idx="300" formatCode="0">
                  <c:v>90</c:v>
                </c:pt>
                <c:pt idx="301" formatCode="0">
                  <c:v>90</c:v>
                </c:pt>
                <c:pt idx="302" formatCode="0">
                  <c:v>88</c:v>
                </c:pt>
                <c:pt idx="303" formatCode="0">
                  <c:v>85</c:v>
                </c:pt>
                <c:pt idx="304" formatCode="0">
                  <c:v>85</c:v>
                </c:pt>
                <c:pt idx="305" formatCode="0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A-4D8B-8281-8944A8AAE476}"/>
            </c:ext>
          </c:extLst>
        </c:ser>
        <c:ser>
          <c:idx val="2"/>
          <c:order val="1"/>
          <c:tx>
            <c:strRef>
              <c:f>'Historical A$ Pricing (BBSW+)'!$D$5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(BBSW+)'!$D$6:$D$311</c:f>
              <c:numCache>
                <c:formatCode>General</c:formatCode>
                <c:ptCount val="306"/>
                <c:pt idx="0" formatCode="0">
                  <c:v>96.5</c:v>
                </c:pt>
                <c:pt idx="1">
                  <c:v>90</c:v>
                </c:pt>
                <c:pt idx="2">
                  <c:v>90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90</c:v>
                </c:pt>
                <c:pt idx="7">
                  <c:v>93</c:v>
                </c:pt>
                <c:pt idx="8" formatCode="0">
                  <c:v>93</c:v>
                </c:pt>
                <c:pt idx="9" formatCode="0">
                  <c:v>95</c:v>
                </c:pt>
                <c:pt idx="10" formatCode="0">
                  <c:v>99</c:v>
                </c:pt>
                <c:pt idx="11" formatCode="0">
                  <c:v>120</c:v>
                </c:pt>
                <c:pt idx="12" formatCode="0">
                  <c:v>117.5</c:v>
                </c:pt>
                <c:pt idx="13" formatCode="0">
                  <c:v>125</c:v>
                </c:pt>
                <c:pt idx="14" formatCode="0">
                  <c:v>120</c:v>
                </c:pt>
                <c:pt idx="15" formatCode="0">
                  <c:v>110</c:v>
                </c:pt>
                <c:pt idx="16" formatCode="0">
                  <c:v>105</c:v>
                </c:pt>
                <c:pt idx="17" formatCode="0">
                  <c:v>107.5</c:v>
                </c:pt>
                <c:pt idx="18" formatCode="0">
                  <c:v>97.5</c:v>
                </c:pt>
                <c:pt idx="19" formatCode="0">
                  <c:v>115</c:v>
                </c:pt>
                <c:pt idx="20" formatCode="0">
                  <c:v>102.5</c:v>
                </c:pt>
                <c:pt idx="21" formatCode="0">
                  <c:v>97.75</c:v>
                </c:pt>
                <c:pt idx="22" formatCode="0">
                  <c:v>93</c:v>
                </c:pt>
                <c:pt idx="23" formatCode="0">
                  <c:v>87</c:v>
                </c:pt>
                <c:pt idx="24" formatCode="0">
                  <c:v>82</c:v>
                </c:pt>
                <c:pt idx="25" formatCode="0">
                  <c:v>80</c:v>
                </c:pt>
                <c:pt idx="26" formatCode="0">
                  <c:v>79</c:v>
                </c:pt>
                <c:pt idx="27" formatCode="0">
                  <c:v>78.5</c:v>
                </c:pt>
                <c:pt idx="28" formatCode="0">
                  <c:v>78</c:v>
                </c:pt>
                <c:pt idx="29" formatCode="0">
                  <c:v>79</c:v>
                </c:pt>
                <c:pt idx="30" formatCode="0">
                  <c:v>80</c:v>
                </c:pt>
                <c:pt idx="31" formatCode="0">
                  <c:v>79</c:v>
                </c:pt>
                <c:pt idx="32" formatCode="0">
                  <c:v>70</c:v>
                </c:pt>
                <c:pt idx="33" formatCode="0">
                  <c:v>60</c:v>
                </c:pt>
                <c:pt idx="34" formatCode="0">
                  <c:v>58</c:v>
                </c:pt>
                <c:pt idx="35" formatCode="0">
                  <c:v>53</c:v>
                </c:pt>
                <c:pt idx="36" formatCode="0">
                  <c:v>53</c:v>
                </c:pt>
                <c:pt idx="37" formatCode="0">
                  <c:v>53</c:v>
                </c:pt>
                <c:pt idx="38" formatCode="0">
                  <c:v>55</c:v>
                </c:pt>
                <c:pt idx="39" formatCode="0">
                  <c:v>55</c:v>
                </c:pt>
                <c:pt idx="40" formatCode="0">
                  <c:v>55.3</c:v>
                </c:pt>
                <c:pt idx="41" formatCode="0">
                  <c:v>55.599999999999994</c:v>
                </c:pt>
                <c:pt idx="42" formatCode="0">
                  <c:v>55.899999999999991</c:v>
                </c:pt>
                <c:pt idx="43" formatCode="0">
                  <c:v>56.199999999999996</c:v>
                </c:pt>
                <c:pt idx="44" formatCode="0">
                  <c:v>56.5</c:v>
                </c:pt>
                <c:pt idx="45" formatCode="0">
                  <c:v>53.25</c:v>
                </c:pt>
                <c:pt idx="46" formatCode="0">
                  <c:v>50</c:v>
                </c:pt>
                <c:pt idx="47" formatCode="0">
                  <c:v>47.142857142857153</c:v>
                </c:pt>
                <c:pt idx="48" formatCode="0">
                  <c:v>44.285714285714306</c:v>
                </c:pt>
                <c:pt idx="49" formatCode="0">
                  <c:v>41.428571428571452</c:v>
                </c:pt>
                <c:pt idx="50" formatCode="0">
                  <c:v>38.571428571428598</c:v>
                </c:pt>
                <c:pt idx="51" formatCode="0">
                  <c:v>35.714285714285737</c:v>
                </c:pt>
                <c:pt idx="52" formatCode="0">
                  <c:v>32.857142857142868</c:v>
                </c:pt>
                <c:pt idx="53" formatCode="0">
                  <c:v>30</c:v>
                </c:pt>
                <c:pt idx="54" formatCode="0">
                  <c:v>31.250000000000011</c:v>
                </c:pt>
                <c:pt idx="55" formatCode="0">
                  <c:v>32.500000000000021</c:v>
                </c:pt>
                <c:pt idx="56" formatCode="0">
                  <c:v>33.750000000000028</c:v>
                </c:pt>
                <c:pt idx="57" formatCode="0">
                  <c:v>35.000000000000028</c:v>
                </c:pt>
                <c:pt idx="58" formatCode="0">
                  <c:v>36.250000000000028</c:v>
                </c:pt>
                <c:pt idx="59" formatCode="0">
                  <c:v>37.500000000000021</c:v>
                </c:pt>
                <c:pt idx="60" formatCode="0">
                  <c:v>38.750000000000014</c:v>
                </c:pt>
                <c:pt idx="61" formatCode="0">
                  <c:v>40</c:v>
                </c:pt>
                <c:pt idx="62" formatCode="0">
                  <c:v>39.200000000000003</c:v>
                </c:pt>
                <c:pt idx="63" formatCode="0">
                  <c:v>38.400000000000006</c:v>
                </c:pt>
                <c:pt idx="64" formatCode="0">
                  <c:v>37.600000000000009</c:v>
                </c:pt>
                <c:pt idx="65" formatCode="0">
                  <c:v>36.800000000000004</c:v>
                </c:pt>
                <c:pt idx="66" formatCode="0">
                  <c:v>36</c:v>
                </c:pt>
                <c:pt idx="67" formatCode="0">
                  <c:v>35.833333333333329</c:v>
                </c:pt>
                <c:pt idx="68" formatCode="0">
                  <c:v>35.666666666666657</c:v>
                </c:pt>
                <c:pt idx="69" formatCode="0">
                  <c:v>35.499999999999986</c:v>
                </c:pt>
                <c:pt idx="70" formatCode="0">
                  <c:v>35.333333333333321</c:v>
                </c:pt>
                <c:pt idx="71" formatCode="0">
                  <c:v>35.166666666666657</c:v>
                </c:pt>
                <c:pt idx="72" formatCode="0">
                  <c:v>35</c:v>
                </c:pt>
                <c:pt idx="73" formatCode="0">
                  <c:v>34</c:v>
                </c:pt>
                <c:pt idx="74" formatCode="0">
                  <c:v>33</c:v>
                </c:pt>
                <c:pt idx="75" formatCode="0">
                  <c:v>32</c:v>
                </c:pt>
                <c:pt idx="76" formatCode="0">
                  <c:v>33.142857142857153</c:v>
                </c:pt>
                <c:pt idx="77" formatCode="0">
                  <c:v>34.285714285714306</c:v>
                </c:pt>
                <c:pt idx="78" formatCode="0">
                  <c:v>35.428571428571452</c:v>
                </c:pt>
                <c:pt idx="79" formatCode="0">
                  <c:v>36.571428571428598</c:v>
                </c:pt>
                <c:pt idx="80" formatCode="0">
                  <c:v>37.714285714285737</c:v>
                </c:pt>
                <c:pt idx="81" formatCode="0">
                  <c:v>38.857142857142868</c:v>
                </c:pt>
                <c:pt idx="82" formatCode="0">
                  <c:v>40</c:v>
                </c:pt>
                <c:pt idx="83" formatCode="0">
                  <c:v>42.599999999999994</c:v>
                </c:pt>
                <c:pt idx="84" formatCode="0">
                  <c:v>45.199999999999989</c:v>
                </c:pt>
                <c:pt idx="85" formatCode="0">
                  <c:v>47.79999999999999</c:v>
                </c:pt>
                <c:pt idx="86" formatCode="0">
                  <c:v>50.399999999999991</c:v>
                </c:pt>
                <c:pt idx="87" formatCode="0">
                  <c:v>53</c:v>
                </c:pt>
                <c:pt idx="88" formatCode="0">
                  <c:v>52.5</c:v>
                </c:pt>
                <c:pt idx="89" formatCode="0">
                  <c:v>52</c:v>
                </c:pt>
                <c:pt idx="90" formatCode="0">
                  <c:v>51.5</c:v>
                </c:pt>
                <c:pt idx="91" formatCode="0">
                  <c:v>52.166666666666664</c:v>
                </c:pt>
                <c:pt idx="92" formatCode="0">
                  <c:v>52.833333333333329</c:v>
                </c:pt>
                <c:pt idx="93" formatCode="0">
                  <c:v>53.5</c:v>
                </c:pt>
                <c:pt idx="94" formatCode="0">
                  <c:v>56.3</c:v>
                </c:pt>
                <c:pt idx="95" formatCode="0">
                  <c:v>59.099999999999994</c:v>
                </c:pt>
                <c:pt idx="96" formatCode="0">
                  <c:v>61.899999999999991</c:v>
                </c:pt>
                <c:pt idx="97" formatCode="0">
                  <c:v>64.699999999999989</c:v>
                </c:pt>
                <c:pt idx="98" formatCode="0">
                  <c:v>67.5</c:v>
                </c:pt>
                <c:pt idx="99" formatCode="0">
                  <c:v>71.666666666666657</c:v>
                </c:pt>
                <c:pt idx="100" formatCode="0">
                  <c:v>75.833333333333329</c:v>
                </c:pt>
                <c:pt idx="101" formatCode="0">
                  <c:v>80</c:v>
                </c:pt>
                <c:pt idx="102" formatCode="0">
                  <c:v>83.499999999999986</c:v>
                </c:pt>
                <c:pt idx="103" formatCode="0">
                  <c:v>86.999999999999972</c:v>
                </c:pt>
                <c:pt idx="104" formatCode="0">
                  <c:v>90.499999999999972</c:v>
                </c:pt>
                <c:pt idx="105" formatCode="0">
                  <c:v>93.999999999999986</c:v>
                </c:pt>
                <c:pt idx="106" formatCode="0">
                  <c:v>97.5</c:v>
                </c:pt>
                <c:pt idx="107" formatCode="0">
                  <c:v>105</c:v>
                </c:pt>
                <c:pt idx="108" formatCode="0">
                  <c:v>112.5</c:v>
                </c:pt>
                <c:pt idx="109" formatCode="0">
                  <c:v>125.25</c:v>
                </c:pt>
                <c:pt idx="110" formatCode="0">
                  <c:v>138</c:v>
                </c:pt>
                <c:pt idx="111" formatCode="0">
                  <c:v>147.5</c:v>
                </c:pt>
                <c:pt idx="112" formatCode="0">
                  <c:v>132.5</c:v>
                </c:pt>
                <c:pt idx="113" formatCode="0">
                  <c:v>108</c:v>
                </c:pt>
                <c:pt idx="114" formatCode="0">
                  <c:v>76.5</c:v>
                </c:pt>
                <c:pt idx="115" formatCode="0">
                  <c:v>74.625</c:v>
                </c:pt>
                <c:pt idx="116" formatCode="0">
                  <c:v>72.75</c:v>
                </c:pt>
                <c:pt idx="117" formatCode="0">
                  <c:v>70.875</c:v>
                </c:pt>
                <c:pt idx="118" formatCode="0">
                  <c:v>69</c:v>
                </c:pt>
                <c:pt idx="119" formatCode="0">
                  <c:v>69.666666666666657</c:v>
                </c:pt>
                <c:pt idx="120" formatCode="0">
                  <c:v>70.333333333333329</c:v>
                </c:pt>
                <c:pt idx="121" formatCode="0">
                  <c:v>71</c:v>
                </c:pt>
                <c:pt idx="122" formatCode="0">
                  <c:v>71.25</c:v>
                </c:pt>
                <c:pt idx="123" formatCode="0">
                  <c:v>71.5</c:v>
                </c:pt>
                <c:pt idx="124" formatCode="0">
                  <c:v>73.25</c:v>
                </c:pt>
                <c:pt idx="125" formatCode="0">
                  <c:v>75</c:v>
                </c:pt>
                <c:pt idx="126" formatCode="0">
                  <c:v>74.599999999999994</c:v>
                </c:pt>
                <c:pt idx="127" formatCode="0">
                  <c:v>74.199999999999989</c:v>
                </c:pt>
                <c:pt idx="128" formatCode="0">
                  <c:v>73.799999999999983</c:v>
                </c:pt>
                <c:pt idx="129" formatCode="0">
                  <c:v>73.399999999999991</c:v>
                </c:pt>
                <c:pt idx="130" formatCode="0">
                  <c:v>73</c:v>
                </c:pt>
                <c:pt idx="131" formatCode="0">
                  <c:v>71.333333333333314</c:v>
                </c:pt>
                <c:pt idx="132" formatCode="0">
                  <c:v>69.666666666666643</c:v>
                </c:pt>
                <c:pt idx="133" formatCode="0">
                  <c:v>67.999999999999972</c:v>
                </c:pt>
                <c:pt idx="134" formatCode="0">
                  <c:v>66.333333333333314</c:v>
                </c:pt>
                <c:pt idx="135" formatCode="0">
                  <c:v>64.666666666666657</c:v>
                </c:pt>
                <c:pt idx="136" formatCode="0">
                  <c:v>63</c:v>
                </c:pt>
                <c:pt idx="137" formatCode="0">
                  <c:v>64.499999999999986</c:v>
                </c:pt>
                <c:pt idx="138" formatCode="0">
                  <c:v>65.999999999999972</c:v>
                </c:pt>
                <c:pt idx="139" formatCode="0">
                  <c:v>67.499999999999972</c:v>
                </c:pt>
                <c:pt idx="140" formatCode="0">
                  <c:v>68.999999999999972</c:v>
                </c:pt>
                <c:pt idx="141" formatCode="0">
                  <c:v>70.499999999999986</c:v>
                </c:pt>
                <c:pt idx="142" formatCode="0">
                  <c:v>72</c:v>
                </c:pt>
                <c:pt idx="143" formatCode="0">
                  <c:v>71.5</c:v>
                </c:pt>
                <c:pt idx="144" formatCode="0">
                  <c:v>71</c:v>
                </c:pt>
                <c:pt idx="145" formatCode="0">
                  <c:v>70.5</c:v>
                </c:pt>
                <c:pt idx="146" formatCode="0">
                  <c:v>70</c:v>
                </c:pt>
                <c:pt idx="147" formatCode="0">
                  <c:v>72</c:v>
                </c:pt>
                <c:pt idx="148" formatCode="0">
                  <c:v>71.5</c:v>
                </c:pt>
                <c:pt idx="149" formatCode="0">
                  <c:v>73</c:v>
                </c:pt>
                <c:pt idx="150" formatCode="0">
                  <c:v>84</c:v>
                </c:pt>
                <c:pt idx="151" formatCode="0">
                  <c:v>85.562499999999972</c:v>
                </c:pt>
                <c:pt idx="152" formatCode="0">
                  <c:v>87.124999999999957</c:v>
                </c:pt>
                <c:pt idx="153" formatCode="0">
                  <c:v>88.687499999999943</c:v>
                </c:pt>
                <c:pt idx="154" formatCode="0">
                  <c:v>90.249999999999943</c:v>
                </c:pt>
                <c:pt idx="155" formatCode="0">
                  <c:v>91.812499999999943</c:v>
                </c:pt>
                <c:pt idx="156" formatCode="0">
                  <c:v>93.374999999999957</c:v>
                </c:pt>
                <c:pt idx="157" formatCode="0">
                  <c:v>94.937499999999972</c:v>
                </c:pt>
                <c:pt idx="158" formatCode="0">
                  <c:v>96.5</c:v>
                </c:pt>
                <c:pt idx="159" formatCode="0">
                  <c:v>94.25</c:v>
                </c:pt>
                <c:pt idx="160" formatCode="0">
                  <c:v>92</c:v>
                </c:pt>
                <c:pt idx="161" formatCode="0">
                  <c:v>89.75</c:v>
                </c:pt>
                <c:pt idx="162" formatCode="0">
                  <c:v>87.5</c:v>
                </c:pt>
                <c:pt idx="163" formatCode="0">
                  <c:v>84.5</c:v>
                </c:pt>
                <c:pt idx="164" formatCode="0">
                  <c:v>81.5</c:v>
                </c:pt>
                <c:pt idx="165" formatCode="0">
                  <c:v>80.916666666666686</c:v>
                </c:pt>
                <c:pt idx="166" formatCode="0">
                  <c:v>80.333333333333357</c:v>
                </c:pt>
                <c:pt idx="167" formatCode="0">
                  <c:v>79.750000000000028</c:v>
                </c:pt>
                <c:pt idx="168" formatCode="0">
                  <c:v>79.166666666666686</c:v>
                </c:pt>
                <c:pt idx="169" formatCode="0">
                  <c:v>78.583333333333343</c:v>
                </c:pt>
                <c:pt idx="170" formatCode="0">
                  <c:v>78</c:v>
                </c:pt>
                <c:pt idx="171" formatCode="0">
                  <c:v>78.500000000000028</c:v>
                </c:pt>
                <c:pt idx="172" formatCode="0">
                  <c:v>79.000000000000043</c:v>
                </c:pt>
                <c:pt idx="173" formatCode="0">
                  <c:v>79.500000000000057</c:v>
                </c:pt>
                <c:pt idx="174" formatCode="0">
                  <c:v>80.000000000000057</c:v>
                </c:pt>
                <c:pt idx="175" formatCode="0">
                  <c:v>80.500000000000043</c:v>
                </c:pt>
                <c:pt idx="176" formatCode="0">
                  <c:v>81.000000000000028</c:v>
                </c:pt>
                <c:pt idx="177" formatCode="0">
                  <c:v>81.5</c:v>
                </c:pt>
                <c:pt idx="178" formatCode="0">
                  <c:v>81.800000000000011</c:v>
                </c:pt>
                <c:pt idx="179" formatCode="0">
                  <c:v>82.100000000000023</c:v>
                </c:pt>
                <c:pt idx="180" formatCode="0">
                  <c:v>82.40000000000002</c:v>
                </c:pt>
                <c:pt idx="181" formatCode="0">
                  <c:v>82.700000000000017</c:v>
                </c:pt>
                <c:pt idx="182" formatCode="0">
                  <c:v>83</c:v>
                </c:pt>
                <c:pt idx="183" formatCode="0">
                  <c:v>82.625</c:v>
                </c:pt>
                <c:pt idx="184" formatCode="0">
                  <c:v>82.25</c:v>
                </c:pt>
                <c:pt idx="185" formatCode="0">
                  <c:v>81.875</c:v>
                </c:pt>
                <c:pt idx="186" formatCode="0">
                  <c:v>81.5</c:v>
                </c:pt>
                <c:pt idx="187" formatCode="0">
                  <c:v>80.999999999999986</c:v>
                </c:pt>
                <c:pt idx="188" formatCode="0">
                  <c:v>80.499999999999972</c:v>
                </c:pt>
                <c:pt idx="189" formatCode="0">
                  <c:v>79.999999999999972</c:v>
                </c:pt>
                <c:pt idx="190" formatCode="0">
                  <c:v>79.499999999999986</c:v>
                </c:pt>
                <c:pt idx="191" formatCode="0">
                  <c:v>79</c:v>
                </c:pt>
                <c:pt idx="192" formatCode="0">
                  <c:v>78.5</c:v>
                </c:pt>
                <c:pt idx="193" formatCode="0">
                  <c:v>78</c:v>
                </c:pt>
                <c:pt idx="194" formatCode="0">
                  <c:v>77</c:v>
                </c:pt>
                <c:pt idx="195" formatCode="0">
                  <c:v>76</c:v>
                </c:pt>
                <c:pt idx="196" formatCode="0">
                  <c:v>75</c:v>
                </c:pt>
                <c:pt idx="197" formatCode="0">
                  <c:v>74.75</c:v>
                </c:pt>
                <c:pt idx="198" formatCode="0">
                  <c:v>74.5</c:v>
                </c:pt>
                <c:pt idx="199" formatCode="0">
                  <c:v>72.25</c:v>
                </c:pt>
                <c:pt idx="200" formatCode="0">
                  <c:v>70</c:v>
                </c:pt>
                <c:pt idx="201" formatCode="0">
                  <c:v>70</c:v>
                </c:pt>
                <c:pt idx="202" formatCode="0">
                  <c:v>70</c:v>
                </c:pt>
                <c:pt idx="203" formatCode="0">
                  <c:v>70</c:v>
                </c:pt>
                <c:pt idx="204" formatCode="0">
                  <c:v>70</c:v>
                </c:pt>
                <c:pt idx="205" formatCode="0">
                  <c:v>70</c:v>
                </c:pt>
                <c:pt idx="206" formatCode="0">
                  <c:v>70.000000000000014</c:v>
                </c:pt>
                <c:pt idx="207" formatCode="0">
                  <c:v>70.000000000000028</c:v>
                </c:pt>
                <c:pt idx="208" formatCode="0">
                  <c:v>70.000000000000028</c:v>
                </c:pt>
                <c:pt idx="209" formatCode="0">
                  <c:v>70.000000000000028</c:v>
                </c:pt>
                <c:pt idx="210" formatCode="0">
                  <c:v>70.000000000000014</c:v>
                </c:pt>
                <c:pt idx="211" formatCode="0">
                  <c:v>70</c:v>
                </c:pt>
                <c:pt idx="212" formatCode="0">
                  <c:v>71.166666666666671</c:v>
                </c:pt>
                <c:pt idx="213" formatCode="0">
                  <c:v>72.333333333333343</c:v>
                </c:pt>
                <c:pt idx="214" formatCode="0">
                  <c:v>73.5</c:v>
                </c:pt>
                <c:pt idx="215" formatCode="0">
                  <c:v>73.749999999999986</c:v>
                </c:pt>
                <c:pt idx="216" formatCode="0">
                  <c:v>73.999999999999972</c:v>
                </c:pt>
                <c:pt idx="217" formatCode="0">
                  <c:v>74.249999999999972</c:v>
                </c:pt>
                <c:pt idx="218" formatCode="0">
                  <c:v>74.499999999999972</c:v>
                </c:pt>
                <c:pt idx="219" formatCode="0">
                  <c:v>74.749999999999986</c:v>
                </c:pt>
                <c:pt idx="220" formatCode="0">
                  <c:v>75</c:v>
                </c:pt>
                <c:pt idx="221" formatCode="0">
                  <c:v>74.375</c:v>
                </c:pt>
                <c:pt idx="222" formatCode="0">
                  <c:v>73.75</c:v>
                </c:pt>
                <c:pt idx="223" formatCode="0">
                  <c:v>73.125</c:v>
                </c:pt>
                <c:pt idx="224" formatCode="0">
                  <c:v>72.5</c:v>
                </c:pt>
                <c:pt idx="225" formatCode="0">
                  <c:v>75</c:v>
                </c:pt>
                <c:pt idx="226" formatCode="0">
                  <c:v>77.5</c:v>
                </c:pt>
                <c:pt idx="227" formatCode="0">
                  <c:v>80</c:v>
                </c:pt>
                <c:pt idx="228" formatCode="0">
                  <c:v>82.5</c:v>
                </c:pt>
                <c:pt idx="229" formatCode="0">
                  <c:v>83.499999999999986</c:v>
                </c:pt>
                <c:pt idx="230" formatCode="0">
                  <c:v>84.499999999999972</c:v>
                </c:pt>
                <c:pt idx="231" formatCode="0">
                  <c:v>85.499999999999972</c:v>
                </c:pt>
                <c:pt idx="232" formatCode="0">
                  <c:v>86.499999999999986</c:v>
                </c:pt>
                <c:pt idx="233" formatCode="0">
                  <c:v>87.5</c:v>
                </c:pt>
                <c:pt idx="234" formatCode="0">
                  <c:v>86.666666666666657</c:v>
                </c:pt>
                <c:pt idx="235" formatCode="0">
                  <c:v>85.833333333333314</c:v>
                </c:pt>
                <c:pt idx="236" formatCode="0">
                  <c:v>84.999999999999972</c:v>
                </c:pt>
                <c:pt idx="237" formatCode="0">
                  <c:v>84.166666666666643</c:v>
                </c:pt>
                <c:pt idx="238" formatCode="0">
                  <c:v>83.333333333333314</c:v>
                </c:pt>
                <c:pt idx="239" formatCode="0">
                  <c:v>82.5</c:v>
                </c:pt>
                <c:pt idx="240" formatCode="0">
                  <c:v>82.5</c:v>
                </c:pt>
                <c:pt idx="241" formatCode="0">
                  <c:v>82.5</c:v>
                </c:pt>
                <c:pt idx="242" formatCode="0">
                  <c:v>82.5</c:v>
                </c:pt>
                <c:pt idx="243" formatCode="0">
                  <c:v>84.749999999999986</c:v>
                </c:pt>
                <c:pt idx="244" formatCode="0">
                  <c:v>86.999999999999972</c:v>
                </c:pt>
                <c:pt idx="245" formatCode="0">
                  <c:v>89.249999999999972</c:v>
                </c:pt>
                <c:pt idx="246" formatCode="0">
                  <c:v>91.499999999999972</c:v>
                </c:pt>
                <c:pt idx="247" formatCode="0">
                  <c:v>93.749999999999986</c:v>
                </c:pt>
                <c:pt idx="248" formatCode="0">
                  <c:v>96</c:v>
                </c:pt>
                <c:pt idx="249" formatCode="0">
                  <c:v>97.299999999999983</c:v>
                </c:pt>
                <c:pt idx="250" formatCode="0">
                  <c:v>98.59999999999998</c:v>
                </c:pt>
                <c:pt idx="251" formatCode="0">
                  <c:v>99.899999999999977</c:v>
                </c:pt>
                <c:pt idx="252" formatCode="0">
                  <c:v>101.19999999999999</c:v>
                </c:pt>
                <c:pt idx="253" formatCode="0">
                  <c:v>102.5</c:v>
                </c:pt>
                <c:pt idx="254" formatCode="0">
                  <c:v>101.875</c:v>
                </c:pt>
                <c:pt idx="255" formatCode="0">
                  <c:v>101.25</c:v>
                </c:pt>
                <c:pt idx="256" formatCode="0">
                  <c:v>100.625</c:v>
                </c:pt>
                <c:pt idx="257" formatCode="0">
                  <c:v>100</c:v>
                </c:pt>
                <c:pt idx="258" formatCode="0">
                  <c:v>99.285714285714263</c:v>
                </c:pt>
                <c:pt idx="259" formatCode="0">
                  <c:v>98.571428571428527</c:v>
                </c:pt>
                <c:pt idx="260" formatCode="0">
                  <c:v>97.857142857142804</c:v>
                </c:pt>
                <c:pt idx="261" formatCode="0">
                  <c:v>97.142857142857096</c:v>
                </c:pt>
                <c:pt idx="262" formatCode="0">
                  <c:v>96.428571428571388</c:v>
                </c:pt>
                <c:pt idx="263" formatCode="0">
                  <c:v>95.714285714285694</c:v>
                </c:pt>
                <c:pt idx="264" formatCode="0">
                  <c:v>95</c:v>
                </c:pt>
                <c:pt idx="265" formatCode="0">
                  <c:v>94.999999999999986</c:v>
                </c:pt>
                <c:pt idx="266" formatCode="0">
                  <c:v>94.999999999999972</c:v>
                </c:pt>
                <c:pt idx="267" formatCode="0">
                  <c:v>94.999999999999972</c:v>
                </c:pt>
                <c:pt idx="268" formatCode="0">
                  <c:v>94.999999999999986</c:v>
                </c:pt>
                <c:pt idx="269" formatCode="0">
                  <c:v>95</c:v>
                </c:pt>
                <c:pt idx="270" formatCode="0">
                  <c:v>96.875</c:v>
                </c:pt>
                <c:pt idx="271" formatCode="0">
                  <c:v>98.75</c:v>
                </c:pt>
                <c:pt idx="272" formatCode="0">
                  <c:v>100.625</c:v>
                </c:pt>
                <c:pt idx="273" formatCode="0">
                  <c:v>102.5</c:v>
                </c:pt>
                <c:pt idx="274" formatCode="0">
                  <c:v>104.49999999999999</c:v>
                </c:pt>
                <c:pt idx="275" formatCode="0">
                  <c:v>106.49999999999997</c:v>
                </c:pt>
                <c:pt idx="276" formatCode="0">
                  <c:v>108.49999999999997</c:v>
                </c:pt>
                <c:pt idx="277" formatCode="0">
                  <c:v>110.49999999999999</c:v>
                </c:pt>
                <c:pt idx="278" formatCode="0">
                  <c:v>112.5</c:v>
                </c:pt>
                <c:pt idx="279" formatCode="0">
                  <c:v>111.66666666666666</c:v>
                </c:pt>
                <c:pt idx="280" formatCode="0">
                  <c:v>110.83333333333333</c:v>
                </c:pt>
                <c:pt idx="281" formatCode="0">
                  <c:v>110</c:v>
                </c:pt>
                <c:pt idx="282" formatCode="0">
                  <c:v>109.99999999999999</c:v>
                </c:pt>
                <c:pt idx="283" formatCode="0">
                  <c:v>109.99999999999997</c:v>
                </c:pt>
                <c:pt idx="284" formatCode="0">
                  <c:v>109.99999999999997</c:v>
                </c:pt>
                <c:pt idx="285" formatCode="0">
                  <c:v>109.99999999999999</c:v>
                </c:pt>
                <c:pt idx="286" formatCode="0">
                  <c:v>110</c:v>
                </c:pt>
                <c:pt idx="287" formatCode="0">
                  <c:v>110</c:v>
                </c:pt>
                <c:pt idx="288" formatCode="0">
                  <c:v>110</c:v>
                </c:pt>
                <c:pt idx="289" formatCode="0">
                  <c:v>110</c:v>
                </c:pt>
                <c:pt idx="290" formatCode="0">
                  <c:v>110</c:v>
                </c:pt>
                <c:pt idx="291" formatCode="0">
                  <c:v>111.25</c:v>
                </c:pt>
                <c:pt idx="292" formatCode="0">
                  <c:v>112.5</c:v>
                </c:pt>
                <c:pt idx="293" formatCode="0">
                  <c:v>113.75</c:v>
                </c:pt>
                <c:pt idx="294" formatCode="0">
                  <c:v>115</c:v>
                </c:pt>
                <c:pt idx="295" formatCode="0">
                  <c:v>114.49999999999999</c:v>
                </c:pt>
                <c:pt idx="296" formatCode="0">
                  <c:v>113.99999999999997</c:v>
                </c:pt>
                <c:pt idx="297" formatCode="0">
                  <c:v>113.49999999999997</c:v>
                </c:pt>
                <c:pt idx="298" formatCode="0">
                  <c:v>112.99999999999999</c:v>
                </c:pt>
                <c:pt idx="299" formatCode="0">
                  <c:v>112.5</c:v>
                </c:pt>
                <c:pt idx="300" formatCode="0">
                  <c:v>109.375</c:v>
                </c:pt>
                <c:pt idx="301" formatCode="0">
                  <c:v>106.25</c:v>
                </c:pt>
                <c:pt idx="302" formatCode="0">
                  <c:v>103.125</c:v>
                </c:pt>
                <c:pt idx="303" formatCode="0">
                  <c:v>100</c:v>
                </c:pt>
                <c:pt idx="304" formatCode="0">
                  <c:v>99.375</c:v>
                </c:pt>
                <c:pt idx="305" formatCode="0">
                  <c:v>98.75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A-4D8B-8281-8944A8AA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A$ Pricing (BBSW+)'!$I$5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xVal>
          <c:yVal>
            <c:numRef>
              <c:f>'Historical A$ Pricing (BBSW+)'!$I$6:$I$311</c:f>
              <c:numCache>
                <c:formatCode>General</c:formatCode>
                <c:ptCount val="306"/>
                <c:pt idx="9">
                  <c:v>80</c:v>
                </c:pt>
                <c:pt idx="10">
                  <c:v>80</c:v>
                </c:pt>
                <c:pt idx="20">
                  <c:v>90</c:v>
                </c:pt>
                <c:pt idx="23">
                  <c:v>77</c:v>
                </c:pt>
                <c:pt idx="31">
                  <c:v>69</c:v>
                </c:pt>
                <c:pt idx="34">
                  <c:v>47</c:v>
                </c:pt>
                <c:pt idx="121">
                  <c:v>62</c:v>
                </c:pt>
                <c:pt idx="132">
                  <c:v>58</c:v>
                </c:pt>
                <c:pt idx="146">
                  <c:v>62</c:v>
                </c:pt>
                <c:pt idx="155">
                  <c:v>88</c:v>
                </c:pt>
                <c:pt idx="163">
                  <c:v>82</c:v>
                </c:pt>
                <c:pt idx="165">
                  <c:v>73</c:v>
                </c:pt>
                <c:pt idx="177">
                  <c:v>73</c:v>
                </c:pt>
                <c:pt idx="181">
                  <c:v>75</c:v>
                </c:pt>
                <c:pt idx="190">
                  <c:v>70</c:v>
                </c:pt>
                <c:pt idx="202">
                  <c:v>58</c:v>
                </c:pt>
                <c:pt idx="225">
                  <c:v>62</c:v>
                </c:pt>
                <c:pt idx="295">
                  <c:v>100</c:v>
                </c:pt>
                <c:pt idx="298">
                  <c:v>98</c:v>
                </c:pt>
                <c:pt idx="302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9A-4D8B-8281-8944A8AAE476}"/>
            </c:ext>
          </c:extLst>
        </c:ser>
        <c:ser>
          <c:idx val="3"/>
          <c:order val="3"/>
          <c:tx>
            <c:strRef>
              <c:f>'Historical A$ Pricing (BBSW+)'!$J$5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xVal>
          <c:yVal>
            <c:numRef>
              <c:f>'Historical A$ Pricing (BBSW+)'!$J$6:$J$311</c:f>
              <c:numCache>
                <c:formatCode>General</c:formatCode>
                <c:ptCount val="306"/>
                <c:pt idx="9">
                  <c:v>93</c:v>
                </c:pt>
                <c:pt idx="147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9A-4D8B-8281-8944A8AA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3mBBSW+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US$ 5yr Senior Pricing (3mBBSW+ equiv.)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US$ Pricing (BBSW+)'!$F$5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(BBSW+)'!$F$6:$F$308</c:f>
              <c:numCache>
                <c:formatCode>0</c:formatCode>
                <c:ptCount val="303"/>
                <c:pt idx="0">
                  <c:v>148.5</c:v>
                </c:pt>
                <c:pt idx="1">
                  <c:v>147</c:v>
                </c:pt>
                <c:pt idx="2">
                  <c:v>159.5</c:v>
                </c:pt>
                <c:pt idx="3">
                  <c:v>130.5</c:v>
                </c:pt>
                <c:pt idx="4">
                  <c:v>130.5</c:v>
                </c:pt>
                <c:pt idx="5">
                  <c:v>137.5</c:v>
                </c:pt>
                <c:pt idx="6">
                  <c:v>136.5</c:v>
                </c:pt>
                <c:pt idx="7">
                  <c:v>131.5</c:v>
                </c:pt>
                <c:pt idx="8">
                  <c:v>158.5</c:v>
                </c:pt>
                <c:pt idx="9">
                  <c:v>140.34061474207743</c:v>
                </c:pt>
                <c:pt idx="10">
                  <c:v>144.68674119775767</c:v>
                </c:pt>
                <c:pt idx="11">
                  <c:v>151.10317970210875</c:v>
                </c:pt>
                <c:pt idx="12">
                  <c:v>154.13639639439617</c:v>
                </c:pt>
                <c:pt idx="13">
                  <c:v>172.23597237826115</c:v>
                </c:pt>
                <c:pt idx="14">
                  <c:v>161.95544241172459</c:v>
                </c:pt>
                <c:pt idx="15">
                  <c:v>157.32065529845269</c:v>
                </c:pt>
                <c:pt idx="16">
                  <c:v>157.20490699947325</c:v>
                </c:pt>
                <c:pt idx="17">
                  <c:v>154.84902333492403</c:v>
                </c:pt>
                <c:pt idx="18">
                  <c:v>141.61926799147105</c:v>
                </c:pt>
                <c:pt idx="19">
                  <c:v>140.4399968997042</c:v>
                </c:pt>
                <c:pt idx="20">
                  <c:v>142.05503972277933</c:v>
                </c:pt>
                <c:pt idx="21">
                  <c:v>145.33360982476933</c:v>
                </c:pt>
                <c:pt idx="22">
                  <c:v>131.48279400770087</c:v>
                </c:pt>
                <c:pt idx="23">
                  <c:v>130.64271653381684</c:v>
                </c:pt>
                <c:pt idx="24">
                  <c:v>125.82029823534563</c:v>
                </c:pt>
                <c:pt idx="25">
                  <c:v>119.40367104362655</c:v>
                </c:pt>
                <c:pt idx="26">
                  <c:v>120.43851703296274</c:v>
                </c:pt>
                <c:pt idx="27">
                  <c:v>113.35595307407945</c:v>
                </c:pt>
                <c:pt idx="28">
                  <c:v>114.18848133534591</c:v>
                </c:pt>
                <c:pt idx="29">
                  <c:v>121.98347067442717</c:v>
                </c:pt>
                <c:pt idx="30">
                  <c:v>122.10027538504266</c:v>
                </c:pt>
                <c:pt idx="31">
                  <c:v>127.90706925641862</c:v>
                </c:pt>
                <c:pt idx="32">
                  <c:v>107.57744422016694</c:v>
                </c:pt>
                <c:pt idx="33">
                  <c:v>101.84794006159103</c:v>
                </c:pt>
                <c:pt idx="34">
                  <c:v>87.036497133343786</c:v>
                </c:pt>
                <c:pt idx="35">
                  <c:v>83.040705984527932</c:v>
                </c:pt>
                <c:pt idx="36">
                  <c:v>82.528180898529413</c:v>
                </c:pt>
                <c:pt idx="37">
                  <c:v>73.951117456535513</c:v>
                </c:pt>
                <c:pt idx="38">
                  <c:v>73.57366535884546</c:v>
                </c:pt>
                <c:pt idx="39">
                  <c:v>71.024448169542836</c:v>
                </c:pt>
                <c:pt idx="40">
                  <c:v>66.916220134609802</c:v>
                </c:pt>
                <c:pt idx="41">
                  <c:v>66.223208331605534</c:v>
                </c:pt>
                <c:pt idx="42">
                  <c:v>68.843127602388108</c:v>
                </c:pt>
                <c:pt idx="43">
                  <c:v>65.803671140011602</c:v>
                </c:pt>
                <c:pt idx="44">
                  <c:v>66.676053818558799</c:v>
                </c:pt>
                <c:pt idx="45">
                  <c:v>63.677749417232704</c:v>
                </c:pt>
                <c:pt idx="46">
                  <c:v>57.914220737444573</c:v>
                </c:pt>
                <c:pt idx="47">
                  <c:v>65.005090079755092</c:v>
                </c:pt>
                <c:pt idx="48">
                  <c:v>53.151089867080024</c:v>
                </c:pt>
                <c:pt idx="49">
                  <c:v>48.831467830730276</c:v>
                </c:pt>
                <c:pt idx="50">
                  <c:v>48.622196275170559</c:v>
                </c:pt>
                <c:pt idx="51">
                  <c:v>49.04583626303679</c:v>
                </c:pt>
                <c:pt idx="52">
                  <c:v>46.787783142717551</c:v>
                </c:pt>
                <c:pt idx="53">
                  <c:v>44.038641619456143</c:v>
                </c:pt>
                <c:pt idx="54">
                  <c:v>45.115803293439093</c:v>
                </c:pt>
                <c:pt idx="55">
                  <c:v>45.358392146262545</c:v>
                </c:pt>
                <c:pt idx="56">
                  <c:v>45.683865706886159</c:v>
                </c:pt>
                <c:pt idx="57">
                  <c:v>47.022990376474816</c:v>
                </c:pt>
                <c:pt idx="58">
                  <c:v>43.845077932783624</c:v>
                </c:pt>
                <c:pt idx="59">
                  <c:v>44.699503782718431</c:v>
                </c:pt>
                <c:pt idx="60">
                  <c:v>44.736150972863967</c:v>
                </c:pt>
                <c:pt idx="61">
                  <c:v>48.301364334750694</c:v>
                </c:pt>
                <c:pt idx="62">
                  <c:v>50.943154051286619</c:v>
                </c:pt>
                <c:pt idx="63">
                  <c:v>51.105181102253695</c:v>
                </c:pt>
                <c:pt idx="64">
                  <c:v>51.776616162569752</c:v>
                </c:pt>
                <c:pt idx="65">
                  <c:v>54.055009069667669</c:v>
                </c:pt>
                <c:pt idx="66">
                  <c:v>51.356768180613507</c:v>
                </c:pt>
                <c:pt idx="67">
                  <c:v>52.515449276888205</c:v>
                </c:pt>
                <c:pt idx="68">
                  <c:v>54.379488238035606</c:v>
                </c:pt>
                <c:pt idx="69">
                  <c:v>54.577533998656904</c:v>
                </c:pt>
                <c:pt idx="70">
                  <c:v>56.686433174745744</c:v>
                </c:pt>
                <c:pt idx="71">
                  <c:v>59.280725829906977</c:v>
                </c:pt>
                <c:pt idx="72">
                  <c:v>50.365325517733012</c:v>
                </c:pt>
                <c:pt idx="73">
                  <c:v>39.800590234019197</c:v>
                </c:pt>
                <c:pt idx="74">
                  <c:v>42.783494396737865</c:v>
                </c:pt>
                <c:pt idx="75">
                  <c:v>41.108873585159756</c:v>
                </c:pt>
                <c:pt idx="76">
                  <c:v>44.64460042568583</c:v>
                </c:pt>
                <c:pt idx="77">
                  <c:v>40.741272580179547</c:v>
                </c:pt>
                <c:pt idx="78">
                  <c:v>42.382715366263945</c:v>
                </c:pt>
                <c:pt idx="79">
                  <c:v>39.293591753976145</c:v>
                </c:pt>
                <c:pt idx="80">
                  <c:v>41.480343968656932</c:v>
                </c:pt>
                <c:pt idx="81">
                  <c:v>47.149978873016934</c:v>
                </c:pt>
                <c:pt idx="82">
                  <c:v>55.115372617234918</c:v>
                </c:pt>
                <c:pt idx="83">
                  <c:v>59.536032899724532</c:v>
                </c:pt>
                <c:pt idx="84">
                  <c:v>56.06824268582583</c:v>
                </c:pt>
                <c:pt idx="85">
                  <c:v>56.191722256199576</c:v>
                </c:pt>
                <c:pt idx="86">
                  <c:v>61.671314089001527</c:v>
                </c:pt>
                <c:pt idx="87">
                  <c:v>65.692078369168399</c:v>
                </c:pt>
                <c:pt idx="88">
                  <c:v>66.801346516893531</c:v>
                </c:pt>
                <c:pt idx="89">
                  <c:v>63.328502235975691</c:v>
                </c:pt>
                <c:pt idx="90">
                  <c:v>66.945595371006291</c:v>
                </c:pt>
                <c:pt idx="91">
                  <c:v>72.761488330586133</c:v>
                </c:pt>
                <c:pt idx="92">
                  <c:v>66.597403961731061</c:v>
                </c:pt>
                <c:pt idx="93">
                  <c:v>65.679469644176265</c:v>
                </c:pt>
                <c:pt idx="94">
                  <c:v>73.312947907470814</c:v>
                </c:pt>
                <c:pt idx="95">
                  <c:v>77.171615110798783</c:v>
                </c:pt>
                <c:pt idx="96">
                  <c:v>78.082743480335012</c:v>
                </c:pt>
                <c:pt idx="97">
                  <c:v>89.111184863075849</c:v>
                </c:pt>
                <c:pt idx="98">
                  <c:v>92.73873314977665</c:v>
                </c:pt>
                <c:pt idx="99">
                  <c:v>99.387339158427679</c:v>
                </c:pt>
                <c:pt idx="100">
                  <c:v>99.483978507495394</c:v>
                </c:pt>
                <c:pt idx="101">
                  <c:v>103.14112192627759</c:v>
                </c:pt>
                <c:pt idx="102">
                  <c:v>117.30403135353534</c:v>
                </c:pt>
                <c:pt idx="103">
                  <c:v>133.46863402574553</c:v>
                </c:pt>
                <c:pt idx="104">
                  <c:v>152.92205142995371</c:v>
                </c:pt>
                <c:pt idx="105">
                  <c:v>162.39157642099283</c:v>
                </c:pt>
                <c:pt idx="106">
                  <c:v>160.50318964614934</c:v>
                </c:pt>
                <c:pt idx="107">
                  <c:v>168.60498937519523</c:v>
                </c:pt>
                <c:pt idx="108">
                  <c:v>164.9503024792007</c:v>
                </c:pt>
                <c:pt idx="109">
                  <c:v>196.65417336370737</c:v>
                </c:pt>
                <c:pt idx="110">
                  <c:v>229.9389598135264</c:v>
                </c:pt>
                <c:pt idx="111">
                  <c:v>253.08665456273167</c:v>
                </c:pt>
                <c:pt idx="112">
                  <c:v>307.67157004404908</c:v>
                </c:pt>
                <c:pt idx="113">
                  <c:v>191.61153780742953</c:v>
                </c:pt>
                <c:pt idx="114">
                  <c:v>106.52184612048308</c:v>
                </c:pt>
                <c:pt idx="115">
                  <c:v>103.90334272231902</c:v>
                </c:pt>
                <c:pt idx="116">
                  <c:v>86.149620287016575</c:v>
                </c:pt>
                <c:pt idx="117">
                  <c:v>83.234412457098941</c:v>
                </c:pt>
                <c:pt idx="118">
                  <c:v>81.843719705451321</c:v>
                </c:pt>
                <c:pt idx="119">
                  <c:v>84.769968177590968</c:v>
                </c:pt>
                <c:pt idx="120">
                  <c:v>78.777875064360416</c:v>
                </c:pt>
                <c:pt idx="121">
                  <c:v>75.127850424498661</c:v>
                </c:pt>
                <c:pt idx="122">
                  <c:v>84.259938538736805</c:v>
                </c:pt>
                <c:pt idx="123">
                  <c:v>89.694913966396584</c:v>
                </c:pt>
                <c:pt idx="124">
                  <c:v>86.782273463478049</c:v>
                </c:pt>
                <c:pt idx="125">
                  <c:v>86.381817954877448</c:v>
                </c:pt>
                <c:pt idx="126">
                  <c:v>89.291848984816056</c:v>
                </c:pt>
                <c:pt idx="127">
                  <c:v>88.121967061097848</c:v>
                </c:pt>
                <c:pt idx="128">
                  <c:v>87.871531648116544</c:v>
                </c:pt>
                <c:pt idx="129">
                  <c:v>92.881777940883595</c:v>
                </c:pt>
                <c:pt idx="130">
                  <c:v>96.922403885952065</c:v>
                </c:pt>
                <c:pt idx="131">
                  <c:v>95.314139588436987</c:v>
                </c:pt>
                <c:pt idx="132">
                  <c:v>100.05782555218147</c:v>
                </c:pt>
                <c:pt idx="133">
                  <c:v>102.12081893779933</c:v>
                </c:pt>
                <c:pt idx="134">
                  <c:v>104.31279500422298</c:v>
                </c:pt>
                <c:pt idx="135">
                  <c:v>102.36304232179727</c:v>
                </c:pt>
                <c:pt idx="136">
                  <c:v>92.270188678762054</c:v>
                </c:pt>
                <c:pt idx="137">
                  <c:v>91.523509654943908</c:v>
                </c:pt>
                <c:pt idx="138">
                  <c:v>91.504010010049029</c:v>
                </c:pt>
                <c:pt idx="139">
                  <c:v>97.150234616567005</c:v>
                </c:pt>
                <c:pt idx="140">
                  <c:v>96.326079515546382</c:v>
                </c:pt>
                <c:pt idx="141">
                  <c:v>100.78212686824084</c:v>
                </c:pt>
                <c:pt idx="142">
                  <c:v>104.83433767323952</c:v>
                </c:pt>
                <c:pt idx="143">
                  <c:v>111.42979825871605</c:v>
                </c:pt>
                <c:pt idx="144">
                  <c:v>108.85283500824481</c:v>
                </c:pt>
                <c:pt idx="145">
                  <c:v>104.89713998272138</c:v>
                </c:pt>
                <c:pt idx="146">
                  <c:v>99.050541961929198</c:v>
                </c:pt>
                <c:pt idx="147">
                  <c:v>105.38091245956561</c:v>
                </c:pt>
                <c:pt idx="148">
                  <c:v>108.34891980531631</c:v>
                </c:pt>
                <c:pt idx="149">
                  <c:v>110.03824953626871</c:v>
                </c:pt>
                <c:pt idx="150">
                  <c:v>110</c:v>
                </c:pt>
                <c:pt idx="151">
                  <c:v>110</c:v>
                </c:pt>
                <c:pt idx="152">
                  <c:v>111.48027695702417</c:v>
                </c:pt>
                <c:pt idx="153">
                  <c:v>115.76020293463824</c:v>
                </c:pt>
                <c:pt idx="154">
                  <c:v>117</c:v>
                </c:pt>
                <c:pt idx="155">
                  <c:v>119.5</c:v>
                </c:pt>
                <c:pt idx="156">
                  <c:v>132.5</c:v>
                </c:pt>
                <c:pt idx="157">
                  <c:v>137</c:v>
                </c:pt>
                <c:pt idx="158">
                  <c:v>159.5</c:v>
                </c:pt>
                <c:pt idx="159">
                  <c:v>135</c:v>
                </c:pt>
                <c:pt idx="160">
                  <c:v>136</c:v>
                </c:pt>
                <c:pt idx="161">
                  <c:v>115.5</c:v>
                </c:pt>
                <c:pt idx="162">
                  <c:v>116.5</c:v>
                </c:pt>
                <c:pt idx="163">
                  <c:v>112</c:v>
                </c:pt>
                <c:pt idx="164">
                  <c:v>107</c:v>
                </c:pt>
                <c:pt idx="165">
                  <c:v>101.5</c:v>
                </c:pt>
                <c:pt idx="166">
                  <c:v>102.5</c:v>
                </c:pt>
                <c:pt idx="167">
                  <c:v>102.5</c:v>
                </c:pt>
                <c:pt idx="168">
                  <c:v>100</c:v>
                </c:pt>
                <c:pt idx="169">
                  <c:v>102</c:v>
                </c:pt>
                <c:pt idx="170">
                  <c:v>102</c:v>
                </c:pt>
                <c:pt idx="171">
                  <c:v>101</c:v>
                </c:pt>
                <c:pt idx="172">
                  <c:v>106.5</c:v>
                </c:pt>
                <c:pt idx="173">
                  <c:v>109</c:v>
                </c:pt>
                <c:pt idx="174">
                  <c:v>111.5</c:v>
                </c:pt>
                <c:pt idx="175">
                  <c:v>111</c:v>
                </c:pt>
                <c:pt idx="176">
                  <c:v>108</c:v>
                </c:pt>
                <c:pt idx="177">
                  <c:v>114</c:v>
                </c:pt>
                <c:pt idx="178">
                  <c:v>114</c:v>
                </c:pt>
                <c:pt idx="179">
                  <c:v>119</c:v>
                </c:pt>
                <c:pt idx="180">
                  <c:v>108.5</c:v>
                </c:pt>
                <c:pt idx="181">
                  <c:v>111</c:v>
                </c:pt>
                <c:pt idx="182">
                  <c:v>106.5</c:v>
                </c:pt>
                <c:pt idx="183">
                  <c:v>103</c:v>
                </c:pt>
                <c:pt idx="184">
                  <c:v>100.5</c:v>
                </c:pt>
                <c:pt idx="185">
                  <c:v>96.5</c:v>
                </c:pt>
                <c:pt idx="186">
                  <c:v>95.5</c:v>
                </c:pt>
                <c:pt idx="187">
                  <c:v>98</c:v>
                </c:pt>
                <c:pt idx="188">
                  <c:v>98</c:v>
                </c:pt>
                <c:pt idx="189">
                  <c:v>91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101</c:v>
                </c:pt>
                <c:pt idx="194">
                  <c:v>98</c:v>
                </c:pt>
                <c:pt idx="195">
                  <c:v>85.5</c:v>
                </c:pt>
                <c:pt idx="196">
                  <c:v>91.5</c:v>
                </c:pt>
                <c:pt idx="197">
                  <c:v>84.5</c:v>
                </c:pt>
                <c:pt idx="198">
                  <c:v>73.5</c:v>
                </c:pt>
                <c:pt idx="199">
                  <c:v>74.5</c:v>
                </c:pt>
                <c:pt idx="200">
                  <c:v>76</c:v>
                </c:pt>
                <c:pt idx="201">
                  <c:v>80</c:v>
                </c:pt>
                <c:pt idx="202">
                  <c:v>72.5</c:v>
                </c:pt>
                <c:pt idx="203">
                  <c:v>80</c:v>
                </c:pt>
                <c:pt idx="204">
                  <c:v>80.5</c:v>
                </c:pt>
                <c:pt idx="205">
                  <c:v>81.5</c:v>
                </c:pt>
                <c:pt idx="206">
                  <c:v>80.5</c:v>
                </c:pt>
                <c:pt idx="207">
                  <c:v>85</c:v>
                </c:pt>
                <c:pt idx="208">
                  <c:v>77.5</c:v>
                </c:pt>
                <c:pt idx="209">
                  <c:v>75.5</c:v>
                </c:pt>
                <c:pt idx="210">
                  <c:v>76.5</c:v>
                </c:pt>
                <c:pt idx="211">
                  <c:v>80.5</c:v>
                </c:pt>
                <c:pt idx="212">
                  <c:v>81.5</c:v>
                </c:pt>
                <c:pt idx="213">
                  <c:v>81.5</c:v>
                </c:pt>
                <c:pt idx="214">
                  <c:v>87.5</c:v>
                </c:pt>
                <c:pt idx="215">
                  <c:v>86.5</c:v>
                </c:pt>
                <c:pt idx="216">
                  <c:v>91</c:v>
                </c:pt>
                <c:pt idx="217">
                  <c:v>90</c:v>
                </c:pt>
                <c:pt idx="218">
                  <c:v>94.5</c:v>
                </c:pt>
                <c:pt idx="219">
                  <c:v>93.5</c:v>
                </c:pt>
                <c:pt idx="220">
                  <c:v>88.5</c:v>
                </c:pt>
                <c:pt idx="221">
                  <c:v>90</c:v>
                </c:pt>
                <c:pt idx="222">
                  <c:v>86.5</c:v>
                </c:pt>
                <c:pt idx="223">
                  <c:v>88.5</c:v>
                </c:pt>
                <c:pt idx="224">
                  <c:v>87.5</c:v>
                </c:pt>
                <c:pt idx="225">
                  <c:v>87.5</c:v>
                </c:pt>
                <c:pt idx="226">
                  <c:v>87.5</c:v>
                </c:pt>
                <c:pt idx="227">
                  <c:v>92</c:v>
                </c:pt>
                <c:pt idx="228">
                  <c:v>95</c:v>
                </c:pt>
                <c:pt idx="229">
                  <c:v>95.5</c:v>
                </c:pt>
                <c:pt idx="230">
                  <c:v>94.5</c:v>
                </c:pt>
                <c:pt idx="231">
                  <c:v>96.5</c:v>
                </c:pt>
                <c:pt idx="232">
                  <c:v>93</c:v>
                </c:pt>
                <c:pt idx="233">
                  <c:v>97</c:v>
                </c:pt>
                <c:pt idx="234">
                  <c:v>95.5</c:v>
                </c:pt>
                <c:pt idx="235">
                  <c:v>95</c:v>
                </c:pt>
                <c:pt idx="236">
                  <c:v>95.5</c:v>
                </c:pt>
                <c:pt idx="237">
                  <c:v>97.5</c:v>
                </c:pt>
                <c:pt idx="238">
                  <c:v>95.5</c:v>
                </c:pt>
                <c:pt idx="239">
                  <c:v>95.5</c:v>
                </c:pt>
                <c:pt idx="240">
                  <c:v>96.5</c:v>
                </c:pt>
                <c:pt idx="241">
                  <c:v>97.5</c:v>
                </c:pt>
                <c:pt idx="242">
                  <c:v>98.5</c:v>
                </c:pt>
                <c:pt idx="243">
                  <c:v>94</c:v>
                </c:pt>
                <c:pt idx="244">
                  <c:v>93</c:v>
                </c:pt>
                <c:pt idx="245">
                  <c:v>106</c:v>
                </c:pt>
                <c:pt idx="246">
                  <c:v>107</c:v>
                </c:pt>
                <c:pt idx="247">
                  <c:v>109.5</c:v>
                </c:pt>
                <c:pt idx="248">
                  <c:v>111.5</c:v>
                </c:pt>
                <c:pt idx="249">
                  <c:v>115</c:v>
                </c:pt>
                <c:pt idx="250">
                  <c:v>115.5</c:v>
                </c:pt>
                <c:pt idx="251">
                  <c:v>114</c:v>
                </c:pt>
                <c:pt idx="252">
                  <c:v>113</c:v>
                </c:pt>
                <c:pt idx="253">
                  <c:v>114</c:v>
                </c:pt>
                <c:pt idx="254">
                  <c:v>115</c:v>
                </c:pt>
                <c:pt idx="255">
                  <c:v>118</c:v>
                </c:pt>
                <c:pt idx="256">
                  <c:v>118</c:v>
                </c:pt>
                <c:pt idx="257">
                  <c:v>109</c:v>
                </c:pt>
                <c:pt idx="258">
                  <c:v>111</c:v>
                </c:pt>
                <c:pt idx="259">
                  <c:v>112.19673284067625</c:v>
                </c:pt>
                <c:pt idx="260">
                  <c:v>114</c:v>
                </c:pt>
                <c:pt idx="261">
                  <c:v>116.5</c:v>
                </c:pt>
                <c:pt idx="262">
                  <c:v>117.63931936858094</c:v>
                </c:pt>
                <c:pt idx="263">
                  <c:v>118</c:v>
                </c:pt>
                <c:pt idx="264">
                  <c:v>116.56485090881721</c:v>
                </c:pt>
                <c:pt idx="265">
                  <c:v>115.86455655643879</c:v>
                </c:pt>
                <c:pt idx="266">
                  <c:v>107.11112235169234</c:v>
                </c:pt>
                <c:pt idx="267">
                  <c:v>103.70851920364015</c:v>
                </c:pt>
                <c:pt idx="268">
                  <c:v>105.69428208949778</c:v>
                </c:pt>
                <c:pt idx="269">
                  <c:v>105.34157205199776</c:v>
                </c:pt>
                <c:pt idx="270">
                  <c:v>108</c:v>
                </c:pt>
                <c:pt idx="271">
                  <c:v>108.45355043690356</c:v>
                </c:pt>
                <c:pt idx="272">
                  <c:v>114.316006066216</c:v>
                </c:pt>
                <c:pt idx="273">
                  <c:v>117.34249556556379</c:v>
                </c:pt>
                <c:pt idx="274">
                  <c:v>125.80197703694587</c:v>
                </c:pt>
                <c:pt idx="275">
                  <c:v>126</c:v>
                </c:pt>
                <c:pt idx="276">
                  <c:v>128</c:v>
                </c:pt>
                <c:pt idx="277">
                  <c:v>142.5</c:v>
                </c:pt>
                <c:pt idx="278">
                  <c:v>131.02376773770519</c:v>
                </c:pt>
                <c:pt idx="279">
                  <c:v>119.5</c:v>
                </c:pt>
                <c:pt idx="280">
                  <c:v>116.5</c:v>
                </c:pt>
                <c:pt idx="281">
                  <c:v>121</c:v>
                </c:pt>
                <c:pt idx="282">
                  <c:v>121.42968344206253</c:v>
                </c:pt>
                <c:pt idx="283">
                  <c:v>123</c:v>
                </c:pt>
                <c:pt idx="284">
                  <c:v>120</c:v>
                </c:pt>
                <c:pt idx="285">
                  <c:v>128.75307283235952</c:v>
                </c:pt>
                <c:pt idx="286">
                  <c:v>121</c:v>
                </c:pt>
                <c:pt idx="287">
                  <c:v>133</c:v>
                </c:pt>
                <c:pt idx="288">
                  <c:v>140.56317828184257</c:v>
                </c:pt>
                <c:pt idx="289">
                  <c:v>141.5</c:v>
                </c:pt>
                <c:pt idx="290">
                  <c:v>142.5</c:v>
                </c:pt>
                <c:pt idx="291">
                  <c:v>146.71745497226627</c:v>
                </c:pt>
                <c:pt idx="292">
                  <c:v>160</c:v>
                </c:pt>
                <c:pt idx="293">
                  <c:v>135.86822332791002</c:v>
                </c:pt>
                <c:pt idx="294">
                  <c:v>162</c:v>
                </c:pt>
                <c:pt idx="295">
                  <c:v>165.5</c:v>
                </c:pt>
                <c:pt idx="296">
                  <c:v>163.5</c:v>
                </c:pt>
                <c:pt idx="297">
                  <c:v>158</c:v>
                </c:pt>
                <c:pt idx="298">
                  <c:v>149</c:v>
                </c:pt>
                <c:pt idx="299">
                  <c:v>142</c:v>
                </c:pt>
                <c:pt idx="300">
                  <c:v>137</c:v>
                </c:pt>
                <c:pt idx="301">
                  <c:v>132</c:v>
                </c:pt>
                <c:pt idx="302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0-434E-91E9-FE1A649DE22F}"/>
            </c:ext>
          </c:extLst>
        </c:ser>
        <c:ser>
          <c:idx val="2"/>
          <c:order val="1"/>
          <c:tx>
            <c:strRef>
              <c:f>'Historical US$ Pricing (BBSW+)'!$G$5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(BBSW+)'!$G$6:$G$308</c:f>
              <c:numCache>
                <c:formatCode>0</c:formatCode>
                <c:ptCount val="303"/>
                <c:pt idx="0">
                  <c:v>183.5</c:v>
                </c:pt>
                <c:pt idx="1">
                  <c:v>181</c:v>
                </c:pt>
                <c:pt idx="2">
                  <c:v>193.5</c:v>
                </c:pt>
                <c:pt idx="3">
                  <c:v>165.5</c:v>
                </c:pt>
                <c:pt idx="4">
                  <c:v>168</c:v>
                </c:pt>
                <c:pt idx="5">
                  <c:v>172</c:v>
                </c:pt>
                <c:pt idx="6">
                  <c:v>171.5</c:v>
                </c:pt>
                <c:pt idx="7">
                  <c:v>158.5</c:v>
                </c:pt>
                <c:pt idx="8">
                  <c:v>165.5</c:v>
                </c:pt>
                <c:pt idx="9">
                  <c:v>171</c:v>
                </c:pt>
                <c:pt idx="10">
                  <c:v>176.5</c:v>
                </c:pt>
                <c:pt idx="11">
                  <c:v>182</c:v>
                </c:pt>
                <c:pt idx="12">
                  <c:v>181.66666666666666</c:v>
                </c:pt>
                <c:pt idx="13">
                  <c:v>181.33333333333331</c:v>
                </c:pt>
                <c:pt idx="14">
                  <c:v>181</c:v>
                </c:pt>
                <c:pt idx="15">
                  <c:v>176.49999999999997</c:v>
                </c:pt>
                <c:pt idx="16">
                  <c:v>171.99999999999994</c:v>
                </c:pt>
                <c:pt idx="17">
                  <c:v>167.49999999999994</c:v>
                </c:pt>
                <c:pt idx="18">
                  <c:v>162.99999999999997</c:v>
                </c:pt>
                <c:pt idx="19">
                  <c:v>158.5</c:v>
                </c:pt>
                <c:pt idx="20">
                  <c:v>155.5</c:v>
                </c:pt>
                <c:pt idx="21">
                  <c:v>152.5</c:v>
                </c:pt>
                <c:pt idx="22">
                  <c:v>149.5</c:v>
                </c:pt>
                <c:pt idx="23">
                  <c:v>147.75</c:v>
                </c:pt>
                <c:pt idx="24">
                  <c:v>146</c:v>
                </c:pt>
                <c:pt idx="25">
                  <c:v>144.25</c:v>
                </c:pt>
                <c:pt idx="26">
                  <c:v>142.5</c:v>
                </c:pt>
                <c:pt idx="27">
                  <c:v>143.59999999450662</c:v>
                </c:pt>
                <c:pt idx="28">
                  <c:v>144.69999999280907</c:v>
                </c:pt>
                <c:pt idx="29">
                  <c:v>145.79999999418243</c:v>
                </c:pt>
                <c:pt idx="30">
                  <c:v>146.89999999709121</c:v>
                </c:pt>
                <c:pt idx="31">
                  <c:v>148</c:v>
                </c:pt>
                <c:pt idx="32">
                  <c:v>137.5</c:v>
                </c:pt>
                <c:pt idx="33">
                  <c:v>127</c:v>
                </c:pt>
                <c:pt idx="34">
                  <c:v>117.50000014901161</c:v>
                </c:pt>
                <c:pt idx="35">
                  <c:v>108.00000014901161</c:v>
                </c:pt>
                <c:pt idx="36">
                  <c:v>98.500000074505806</c:v>
                </c:pt>
                <c:pt idx="37">
                  <c:v>89</c:v>
                </c:pt>
                <c:pt idx="38">
                  <c:v>88.533352533976228</c:v>
                </c:pt>
                <c:pt idx="39">
                  <c:v>88.066676266988111</c:v>
                </c:pt>
                <c:pt idx="40">
                  <c:v>87.6</c:v>
                </c:pt>
                <c:pt idx="41">
                  <c:v>88.5</c:v>
                </c:pt>
                <c:pt idx="42">
                  <c:v>88.25</c:v>
                </c:pt>
                <c:pt idx="43">
                  <c:v>88</c:v>
                </c:pt>
                <c:pt idx="44">
                  <c:v>94</c:v>
                </c:pt>
                <c:pt idx="45">
                  <c:v>86.5</c:v>
                </c:pt>
                <c:pt idx="46">
                  <c:v>79</c:v>
                </c:pt>
                <c:pt idx="47">
                  <c:v>76.875</c:v>
                </c:pt>
                <c:pt idx="48">
                  <c:v>74.75</c:v>
                </c:pt>
                <c:pt idx="49">
                  <c:v>72.625</c:v>
                </c:pt>
                <c:pt idx="50">
                  <c:v>70.5</c:v>
                </c:pt>
                <c:pt idx="51">
                  <c:v>68.333333333333343</c:v>
                </c:pt>
                <c:pt idx="52">
                  <c:v>66.166666666666671</c:v>
                </c:pt>
                <c:pt idx="53">
                  <c:v>64</c:v>
                </c:pt>
                <c:pt idx="54">
                  <c:v>65.375</c:v>
                </c:pt>
                <c:pt idx="55">
                  <c:v>66.75</c:v>
                </c:pt>
                <c:pt idx="56">
                  <c:v>68.125</c:v>
                </c:pt>
                <c:pt idx="57">
                  <c:v>69.5</c:v>
                </c:pt>
                <c:pt idx="58">
                  <c:v>69.75</c:v>
                </c:pt>
                <c:pt idx="59">
                  <c:v>70</c:v>
                </c:pt>
                <c:pt idx="60">
                  <c:v>70.25</c:v>
                </c:pt>
                <c:pt idx="61">
                  <c:v>70.5</c:v>
                </c:pt>
                <c:pt idx="62">
                  <c:v>70.000000000000014</c:v>
                </c:pt>
                <c:pt idx="63">
                  <c:v>69.500000000000028</c:v>
                </c:pt>
                <c:pt idx="64">
                  <c:v>69.000000000000028</c:v>
                </c:pt>
                <c:pt idx="65">
                  <c:v>68.500000000000014</c:v>
                </c:pt>
                <c:pt idx="66">
                  <c:v>68</c:v>
                </c:pt>
                <c:pt idx="67">
                  <c:v>69.600000000000009</c:v>
                </c:pt>
                <c:pt idx="68">
                  <c:v>71.200000000000017</c:v>
                </c:pt>
                <c:pt idx="69">
                  <c:v>72.800000000000011</c:v>
                </c:pt>
                <c:pt idx="70">
                  <c:v>74.400000000000006</c:v>
                </c:pt>
                <c:pt idx="71">
                  <c:v>76</c:v>
                </c:pt>
                <c:pt idx="72">
                  <c:v>71.5</c:v>
                </c:pt>
                <c:pt idx="73">
                  <c:v>67</c:v>
                </c:pt>
                <c:pt idx="74">
                  <c:v>62.5</c:v>
                </c:pt>
                <c:pt idx="75">
                  <c:v>58</c:v>
                </c:pt>
                <c:pt idx="76">
                  <c:v>57.5</c:v>
                </c:pt>
                <c:pt idx="77">
                  <c:v>57</c:v>
                </c:pt>
                <c:pt idx="78">
                  <c:v>56.5</c:v>
                </c:pt>
                <c:pt idx="79">
                  <c:v>56</c:v>
                </c:pt>
                <c:pt idx="80">
                  <c:v>60</c:v>
                </c:pt>
                <c:pt idx="81">
                  <c:v>64</c:v>
                </c:pt>
                <c:pt idx="82">
                  <c:v>77.5</c:v>
                </c:pt>
                <c:pt idx="83">
                  <c:v>82</c:v>
                </c:pt>
                <c:pt idx="84">
                  <c:v>87.399999999999991</c:v>
                </c:pt>
                <c:pt idx="85">
                  <c:v>92.799999999999983</c:v>
                </c:pt>
                <c:pt idx="86">
                  <c:v>98.199999999999989</c:v>
                </c:pt>
                <c:pt idx="87">
                  <c:v>103.6</c:v>
                </c:pt>
                <c:pt idx="88">
                  <c:v>109</c:v>
                </c:pt>
                <c:pt idx="89">
                  <c:v>110.25</c:v>
                </c:pt>
                <c:pt idx="90">
                  <c:v>111.5</c:v>
                </c:pt>
                <c:pt idx="91">
                  <c:v>112.75</c:v>
                </c:pt>
                <c:pt idx="92">
                  <c:v>114</c:v>
                </c:pt>
                <c:pt idx="93">
                  <c:v>126.19999999999999</c:v>
                </c:pt>
                <c:pt idx="94">
                  <c:v>138.39999999999998</c:v>
                </c:pt>
                <c:pt idx="95">
                  <c:v>150.59999999999997</c:v>
                </c:pt>
                <c:pt idx="96">
                  <c:v>162.79999999999998</c:v>
                </c:pt>
                <c:pt idx="97">
                  <c:v>175</c:v>
                </c:pt>
                <c:pt idx="98">
                  <c:v>181.5</c:v>
                </c:pt>
                <c:pt idx="99">
                  <c:v>188</c:v>
                </c:pt>
                <c:pt idx="100">
                  <c:v>194.5</c:v>
                </c:pt>
                <c:pt idx="101">
                  <c:v>201</c:v>
                </c:pt>
                <c:pt idx="102">
                  <c:v>210.99999999999997</c:v>
                </c:pt>
                <c:pt idx="103">
                  <c:v>220.99999999999994</c:v>
                </c:pt>
                <c:pt idx="104">
                  <c:v>230.99999999999994</c:v>
                </c:pt>
                <c:pt idx="105">
                  <c:v>240.99999999999997</c:v>
                </c:pt>
                <c:pt idx="106">
                  <c:v>251</c:v>
                </c:pt>
                <c:pt idx="107">
                  <c:v>267.83333333333326</c:v>
                </c:pt>
                <c:pt idx="108">
                  <c:v>284.66666666666657</c:v>
                </c:pt>
                <c:pt idx="109">
                  <c:v>301.49999999999989</c:v>
                </c:pt>
                <c:pt idx="110">
                  <c:v>318.33333333333326</c:v>
                </c:pt>
                <c:pt idx="111">
                  <c:v>335.16666666666663</c:v>
                </c:pt>
                <c:pt idx="112">
                  <c:v>352</c:v>
                </c:pt>
                <c:pt idx="113">
                  <c:v>222</c:v>
                </c:pt>
                <c:pt idx="114">
                  <c:v>136</c:v>
                </c:pt>
                <c:pt idx="115">
                  <c:v>131.75</c:v>
                </c:pt>
                <c:pt idx="116">
                  <c:v>127.5</c:v>
                </c:pt>
                <c:pt idx="117">
                  <c:v>123.25</c:v>
                </c:pt>
                <c:pt idx="118">
                  <c:v>119</c:v>
                </c:pt>
                <c:pt idx="119">
                  <c:v>118</c:v>
                </c:pt>
                <c:pt idx="120">
                  <c:v>117</c:v>
                </c:pt>
                <c:pt idx="121">
                  <c:v>116</c:v>
                </c:pt>
                <c:pt idx="122">
                  <c:v>120</c:v>
                </c:pt>
                <c:pt idx="123">
                  <c:v>122</c:v>
                </c:pt>
                <c:pt idx="124">
                  <c:v>124</c:v>
                </c:pt>
                <c:pt idx="125">
                  <c:v>126</c:v>
                </c:pt>
                <c:pt idx="126">
                  <c:v>126.125</c:v>
                </c:pt>
                <c:pt idx="127">
                  <c:v>126.25</c:v>
                </c:pt>
                <c:pt idx="128">
                  <c:v>126.375</c:v>
                </c:pt>
                <c:pt idx="129">
                  <c:v>126.5</c:v>
                </c:pt>
                <c:pt idx="130">
                  <c:v>128.625</c:v>
                </c:pt>
                <c:pt idx="131">
                  <c:v>130.75</c:v>
                </c:pt>
                <c:pt idx="132">
                  <c:v>132.875</c:v>
                </c:pt>
                <c:pt idx="133">
                  <c:v>135</c:v>
                </c:pt>
                <c:pt idx="134">
                  <c:v>131.75</c:v>
                </c:pt>
                <c:pt idx="135">
                  <c:v>128.5</c:v>
                </c:pt>
                <c:pt idx="136">
                  <c:v>125.25</c:v>
                </c:pt>
                <c:pt idx="137">
                  <c:v>122</c:v>
                </c:pt>
                <c:pt idx="138">
                  <c:v>124.19999999999999</c:v>
                </c:pt>
                <c:pt idx="139">
                  <c:v>126.39999999999998</c:v>
                </c:pt>
                <c:pt idx="140">
                  <c:v>128.59999999999997</c:v>
                </c:pt>
                <c:pt idx="141">
                  <c:v>130.79999999999998</c:v>
                </c:pt>
                <c:pt idx="142">
                  <c:v>133</c:v>
                </c:pt>
                <c:pt idx="143">
                  <c:v>129.75</c:v>
                </c:pt>
                <c:pt idx="144">
                  <c:v>126.5</c:v>
                </c:pt>
                <c:pt idx="145">
                  <c:v>123.25</c:v>
                </c:pt>
                <c:pt idx="146">
                  <c:v>120</c:v>
                </c:pt>
                <c:pt idx="147">
                  <c:v>130</c:v>
                </c:pt>
                <c:pt idx="148">
                  <c:v>130.33333333333331</c:v>
                </c:pt>
                <c:pt idx="149">
                  <c:v>130.66666666666666</c:v>
                </c:pt>
                <c:pt idx="150">
                  <c:v>131</c:v>
                </c:pt>
                <c:pt idx="151">
                  <c:v>133.99999999999997</c:v>
                </c:pt>
                <c:pt idx="152">
                  <c:v>136.99999999999994</c:v>
                </c:pt>
                <c:pt idx="153">
                  <c:v>139.99999999999994</c:v>
                </c:pt>
                <c:pt idx="154">
                  <c:v>142.99999999999997</c:v>
                </c:pt>
                <c:pt idx="155">
                  <c:v>146</c:v>
                </c:pt>
                <c:pt idx="156">
                  <c:v>158</c:v>
                </c:pt>
                <c:pt idx="157">
                  <c:v>170</c:v>
                </c:pt>
                <c:pt idx="158">
                  <c:v>182</c:v>
                </c:pt>
                <c:pt idx="159">
                  <c:v>157</c:v>
                </c:pt>
                <c:pt idx="160">
                  <c:v>152.39999999999998</c:v>
                </c:pt>
                <c:pt idx="161">
                  <c:v>147.79999999999995</c:v>
                </c:pt>
                <c:pt idx="162">
                  <c:v>143.19999999999996</c:v>
                </c:pt>
                <c:pt idx="163">
                  <c:v>139</c:v>
                </c:pt>
                <c:pt idx="164">
                  <c:v>134</c:v>
                </c:pt>
                <c:pt idx="165">
                  <c:v>128.79999999999995</c:v>
                </c:pt>
                <c:pt idx="166">
                  <c:v>126.19999999999996</c:v>
                </c:pt>
                <c:pt idx="167">
                  <c:v>123.59999999999998</c:v>
                </c:pt>
                <c:pt idx="168">
                  <c:v>121</c:v>
                </c:pt>
                <c:pt idx="169">
                  <c:v>122.49999999999997</c:v>
                </c:pt>
                <c:pt idx="170">
                  <c:v>123.99999999999996</c:v>
                </c:pt>
                <c:pt idx="171">
                  <c:v>125.49999999999994</c:v>
                </c:pt>
                <c:pt idx="172">
                  <c:v>126.99999999999994</c:v>
                </c:pt>
                <c:pt idx="173">
                  <c:v>128.49999999999994</c:v>
                </c:pt>
                <c:pt idx="174">
                  <c:v>129.99999999999997</c:v>
                </c:pt>
                <c:pt idx="175">
                  <c:v>131.5</c:v>
                </c:pt>
                <c:pt idx="176">
                  <c:v>130.49999999999997</c:v>
                </c:pt>
                <c:pt idx="177">
                  <c:v>129.49999999999994</c:v>
                </c:pt>
                <c:pt idx="178">
                  <c:v>128.49999999999994</c:v>
                </c:pt>
                <c:pt idx="179">
                  <c:v>127.49999999999996</c:v>
                </c:pt>
                <c:pt idx="180">
                  <c:v>126.49999999999997</c:v>
                </c:pt>
                <c:pt idx="181">
                  <c:v>125.5</c:v>
                </c:pt>
                <c:pt idx="182">
                  <c:v>123.28571428571431</c:v>
                </c:pt>
                <c:pt idx="183">
                  <c:v>121.07142857142861</c:v>
                </c:pt>
                <c:pt idx="184">
                  <c:v>118.8571428571429</c:v>
                </c:pt>
                <c:pt idx="185">
                  <c:v>116.6428571428572</c:v>
                </c:pt>
                <c:pt idx="186">
                  <c:v>114.42857142857147</c:v>
                </c:pt>
                <c:pt idx="187">
                  <c:v>112.21428571428574</c:v>
                </c:pt>
                <c:pt idx="188">
                  <c:v>110</c:v>
                </c:pt>
                <c:pt idx="189">
                  <c:v>110.80000000000001</c:v>
                </c:pt>
                <c:pt idx="190">
                  <c:v>111.60000000000002</c:v>
                </c:pt>
                <c:pt idx="191">
                  <c:v>112.40000000000002</c:v>
                </c:pt>
                <c:pt idx="192">
                  <c:v>104</c:v>
                </c:pt>
                <c:pt idx="193">
                  <c:v>114</c:v>
                </c:pt>
                <c:pt idx="194">
                  <c:v>114</c:v>
                </c:pt>
                <c:pt idx="195">
                  <c:v>103.20000000000002</c:v>
                </c:pt>
                <c:pt idx="196">
                  <c:v>101</c:v>
                </c:pt>
                <c:pt idx="197">
                  <c:v>105</c:v>
                </c:pt>
                <c:pt idx="198">
                  <c:v>87</c:v>
                </c:pt>
                <c:pt idx="199">
                  <c:v>88.875</c:v>
                </c:pt>
                <c:pt idx="200">
                  <c:v>90.75</c:v>
                </c:pt>
                <c:pt idx="201">
                  <c:v>92.625</c:v>
                </c:pt>
                <c:pt idx="202">
                  <c:v>94.5</c:v>
                </c:pt>
                <c:pt idx="203">
                  <c:v>95.500000000000014</c:v>
                </c:pt>
                <c:pt idx="204">
                  <c:v>96.500000000000028</c:v>
                </c:pt>
                <c:pt idx="205">
                  <c:v>97.500000000000028</c:v>
                </c:pt>
                <c:pt idx="206">
                  <c:v>98.500000000000014</c:v>
                </c:pt>
                <c:pt idx="207">
                  <c:v>99.5</c:v>
                </c:pt>
                <c:pt idx="208">
                  <c:v>99.571428571428584</c:v>
                </c:pt>
                <c:pt idx="209">
                  <c:v>95</c:v>
                </c:pt>
                <c:pt idx="210">
                  <c:v>95</c:v>
                </c:pt>
                <c:pt idx="211">
                  <c:v>96.5</c:v>
                </c:pt>
                <c:pt idx="212">
                  <c:v>97.666464396885459</c:v>
                </c:pt>
                <c:pt idx="213">
                  <c:v>98.83323219844273</c:v>
                </c:pt>
                <c:pt idx="214">
                  <c:v>100</c:v>
                </c:pt>
                <c:pt idx="215">
                  <c:v>101.42857142857144</c:v>
                </c:pt>
                <c:pt idx="216">
                  <c:v>102.85714285714289</c:v>
                </c:pt>
                <c:pt idx="217">
                  <c:v>104.28571428571432</c:v>
                </c:pt>
                <c:pt idx="218">
                  <c:v>105.71428571428575</c:v>
                </c:pt>
                <c:pt idx="219">
                  <c:v>107.14285714285717</c:v>
                </c:pt>
                <c:pt idx="220">
                  <c:v>108.57142857142858</c:v>
                </c:pt>
                <c:pt idx="221">
                  <c:v>110</c:v>
                </c:pt>
                <c:pt idx="222">
                  <c:v>109.24999999074498</c:v>
                </c:pt>
                <c:pt idx="223">
                  <c:v>108.49999999074498</c:v>
                </c:pt>
                <c:pt idx="224">
                  <c:v>107.74999999537249</c:v>
                </c:pt>
                <c:pt idx="225">
                  <c:v>107</c:v>
                </c:pt>
                <c:pt idx="226">
                  <c:v>108.74928665300831</c:v>
                </c:pt>
                <c:pt idx="227">
                  <c:v>110.49928665300831</c:v>
                </c:pt>
                <c:pt idx="228">
                  <c:v>112.24964332650416</c:v>
                </c:pt>
                <c:pt idx="229">
                  <c:v>114</c:v>
                </c:pt>
                <c:pt idx="230">
                  <c:v>114.99937677383423</c:v>
                </c:pt>
                <c:pt idx="231">
                  <c:v>115.99937677383423</c:v>
                </c:pt>
                <c:pt idx="232">
                  <c:v>116.99968838691711</c:v>
                </c:pt>
                <c:pt idx="233">
                  <c:v>118</c:v>
                </c:pt>
                <c:pt idx="234">
                  <c:v>116.5</c:v>
                </c:pt>
                <c:pt idx="235">
                  <c:v>116</c:v>
                </c:pt>
                <c:pt idx="236">
                  <c:v>116</c:v>
                </c:pt>
                <c:pt idx="237">
                  <c:v>125.33333333333337</c:v>
                </c:pt>
                <c:pt idx="238">
                  <c:v>125.66666666666673</c:v>
                </c:pt>
                <c:pt idx="239">
                  <c:v>126.00000000000009</c:v>
                </c:pt>
                <c:pt idx="240">
                  <c:v>126.33333333333343</c:v>
                </c:pt>
                <c:pt idx="241">
                  <c:v>126.66666666666676</c:v>
                </c:pt>
                <c:pt idx="242">
                  <c:v>127.00000000000009</c:v>
                </c:pt>
                <c:pt idx="243">
                  <c:v>127.3333333333334</c:v>
                </c:pt>
                <c:pt idx="244">
                  <c:v>127.6666666666667</c:v>
                </c:pt>
                <c:pt idx="245">
                  <c:v>128</c:v>
                </c:pt>
                <c:pt idx="246">
                  <c:v>129.89999999999998</c:v>
                </c:pt>
                <c:pt idx="247">
                  <c:v>136.5</c:v>
                </c:pt>
                <c:pt idx="248">
                  <c:v>133.69999999999996</c:v>
                </c:pt>
                <c:pt idx="249">
                  <c:v>135.59999999999997</c:v>
                </c:pt>
                <c:pt idx="250">
                  <c:v>137.5</c:v>
                </c:pt>
                <c:pt idx="251">
                  <c:v>138.625</c:v>
                </c:pt>
                <c:pt idx="252">
                  <c:v>139.75</c:v>
                </c:pt>
                <c:pt idx="253">
                  <c:v>140.875</c:v>
                </c:pt>
                <c:pt idx="254">
                  <c:v>142</c:v>
                </c:pt>
                <c:pt idx="255">
                  <c:v>141.41666666666663</c:v>
                </c:pt>
                <c:pt idx="256">
                  <c:v>140.83333333333329</c:v>
                </c:pt>
                <c:pt idx="257">
                  <c:v>140.24999999999994</c:v>
                </c:pt>
                <c:pt idx="258">
                  <c:v>139.66666666666663</c:v>
                </c:pt>
                <c:pt idx="259">
                  <c:v>139.08333333333331</c:v>
                </c:pt>
                <c:pt idx="260">
                  <c:v>138.5</c:v>
                </c:pt>
                <c:pt idx="261">
                  <c:v>138.99999999999994</c:v>
                </c:pt>
                <c:pt idx="262">
                  <c:v>139.49999999999991</c:v>
                </c:pt>
                <c:pt idx="263">
                  <c:v>139.99999999999989</c:v>
                </c:pt>
                <c:pt idx="264">
                  <c:v>140.49999999999989</c:v>
                </c:pt>
                <c:pt idx="265">
                  <c:v>140.99999999999991</c:v>
                </c:pt>
                <c:pt idx="266">
                  <c:v>141.49999999999994</c:v>
                </c:pt>
                <c:pt idx="267">
                  <c:v>142</c:v>
                </c:pt>
                <c:pt idx="268">
                  <c:v>143.74999999999994</c:v>
                </c:pt>
                <c:pt idx="269">
                  <c:v>145.49999999999991</c:v>
                </c:pt>
                <c:pt idx="270">
                  <c:v>147.24999999999989</c:v>
                </c:pt>
                <c:pt idx="271">
                  <c:v>148.99999999999989</c:v>
                </c:pt>
                <c:pt idx="272">
                  <c:v>150.74999999999989</c:v>
                </c:pt>
                <c:pt idx="273">
                  <c:v>152.49999999999991</c:v>
                </c:pt>
                <c:pt idx="274">
                  <c:v>154.24999999999994</c:v>
                </c:pt>
                <c:pt idx="275">
                  <c:v>156</c:v>
                </c:pt>
                <c:pt idx="276">
                  <c:v>155.99999999988529</c:v>
                </c:pt>
                <c:pt idx="277">
                  <c:v>155.99999999980417</c:v>
                </c:pt>
                <c:pt idx="278">
                  <c:v>155.99999999976359</c:v>
                </c:pt>
                <c:pt idx="279">
                  <c:v>155.99999999976359</c:v>
                </c:pt>
                <c:pt idx="280">
                  <c:v>155.99999999979821</c:v>
                </c:pt>
                <c:pt idx="281">
                  <c:v>155.99999999985732</c:v>
                </c:pt>
                <c:pt idx="282">
                  <c:v>155.99999999992866</c:v>
                </c:pt>
                <c:pt idx="283">
                  <c:v>156</c:v>
                </c:pt>
                <c:pt idx="284">
                  <c:v>156</c:v>
                </c:pt>
                <c:pt idx="285">
                  <c:v>156</c:v>
                </c:pt>
                <c:pt idx="286">
                  <c:v>157</c:v>
                </c:pt>
                <c:pt idx="287">
                  <c:v>171.5</c:v>
                </c:pt>
                <c:pt idx="288">
                  <c:v>179.2</c:v>
                </c:pt>
                <c:pt idx="289">
                  <c:v>182.89999999999998</c:v>
                </c:pt>
                <c:pt idx="290">
                  <c:v>186.59999999999997</c:v>
                </c:pt>
                <c:pt idx="291">
                  <c:v>190.29999999999998</c:v>
                </c:pt>
                <c:pt idx="292">
                  <c:v>194</c:v>
                </c:pt>
                <c:pt idx="293">
                  <c:v>193.9999999989418</c:v>
                </c:pt>
                <c:pt idx="294">
                  <c:v>193.99999999861481</c:v>
                </c:pt>
                <c:pt idx="295">
                  <c:v>193.99999999887936</c:v>
                </c:pt>
                <c:pt idx="296">
                  <c:v>193.99999999943969</c:v>
                </c:pt>
                <c:pt idx="297">
                  <c:v>194</c:v>
                </c:pt>
                <c:pt idx="298">
                  <c:v>182</c:v>
                </c:pt>
                <c:pt idx="299">
                  <c:v>170</c:v>
                </c:pt>
                <c:pt idx="300">
                  <c:v>158</c:v>
                </c:pt>
                <c:pt idx="301">
                  <c:v>156.3333587575471</c:v>
                </c:pt>
                <c:pt idx="302">
                  <c:v>154.66667937877355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34E-91E9-FE1A649D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US$ Pricing (BBSW+)'!$K$5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(BBSW+)'!$K$6:$K$308</c:f>
              <c:numCache>
                <c:formatCode>General</c:formatCode>
                <c:ptCount val="303"/>
                <c:pt idx="19" formatCode="0">
                  <c:v>138.29146066851322</c:v>
                </c:pt>
                <c:pt idx="32" formatCode="0">
                  <c:v>105.57612057941196</c:v>
                </c:pt>
                <c:pt idx="39" formatCode="0">
                  <c:v>69.615728833511582</c:v>
                </c:pt>
                <c:pt idx="63" formatCode="0">
                  <c:v>47.033838120031213</c:v>
                </c:pt>
                <c:pt idx="152" formatCode="0">
                  <c:v>108.23871019677178</c:v>
                </c:pt>
                <c:pt idx="184" formatCode="0">
                  <c:v>97.082360161116625</c:v>
                </c:pt>
                <c:pt idx="189" formatCode="0">
                  <c:v>95.382415090515607</c:v>
                </c:pt>
                <c:pt idx="195" formatCode="0">
                  <c:v>90.824266270955818</c:v>
                </c:pt>
                <c:pt idx="205" formatCode="0">
                  <c:v>75.782431804324517</c:v>
                </c:pt>
                <c:pt idx="209" formatCode="0">
                  <c:v>78.490539799187943</c:v>
                </c:pt>
                <c:pt idx="217" formatCode="0">
                  <c:v>90.057579844845804</c:v>
                </c:pt>
                <c:pt idx="229" formatCode="0">
                  <c:v>92.793690811630668</c:v>
                </c:pt>
                <c:pt idx="234" formatCode="0">
                  <c:v>95.734277075397102</c:v>
                </c:pt>
                <c:pt idx="243" formatCode="0">
                  <c:v>94.561824840015205</c:v>
                </c:pt>
                <c:pt idx="252" formatCode="0">
                  <c:v>115.16539305848019</c:v>
                </c:pt>
                <c:pt idx="257" formatCode="0">
                  <c:v>111.39846544256618</c:v>
                </c:pt>
                <c:pt idx="268" formatCode="0">
                  <c:v>106.0402197715276</c:v>
                </c:pt>
                <c:pt idx="271" formatCode="0">
                  <c:v>106.87279621928761</c:v>
                </c:pt>
                <c:pt idx="275" formatCode="0">
                  <c:v>122.3034218737094</c:v>
                </c:pt>
                <c:pt idx="276" formatCode="0">
                  <c:v>125.9490494713295</c:v>
                </c:pt>
                <c:pt idx="283" formatCode="0">
                  <c:v>122.3034218737094</c:v>
                </c:pt>
                <c:pt idx="284" formatCode="0">
                  <c:v>124.12866715919347</c:v>
                </c:pt>
                <c:pt idx="293" formatCode="0">
                  <c:v>157.62149862269666</c:v>
                </c:pt>
                <c:pt idx="302" formatCode="0">
                  <c:v>129.42270467967458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40-434E-91E9-FE1A649DE22F}"/>
            </c:ext>
          </c:extLst>
        </c:ser>
        <c:ser>
          <c:idx val="3"/>
          <c:order val="3"/>
          <c:tx>
            <c:strRef>
              <c:f>'Historical US$ Pricing (BBSW+)'!$L$5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(BBSW+)'!$L$6:$L$308</c:f>
              <c:numCache>
                <c:formatCode>General</c:formatCode>
                <c:ptCount val="303"/>
                <c:pt idx="148" formatCode="0">
                  <c:v>126.18684162645934</c:v>
                </c:pt>
                <c:pt idx="236" formatCode="0">
                  <c:v>112.49022899222652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40-434E-91E9-FE1A649D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3mBBSW+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US$ 5yr ANZ-SUN Pricing Differential</a:t>
            </a:r>
            <a:br>
              <a:rPr lang="en-US" u="sng"/>
            </a:br>
            <a:r>
              <a:rPr lang="en-US" u="sng"/>
              <a:t>(3mBBSW+ equiv.)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US$ Pricing (BBSW+)'!$H$5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(BBSW+)'!$H$6:$H$308</c:f>
              <c:numCache>
                <c:formatCode>0</c:formatCode>
                <c:ptCount val="303"/>
                <c:pt idx="0">
                  <c:v>35</c:v>
                </c:pt>
                <c:pt idx="1">
                  <c:v>34</c:v>
                </c:pt>
                <c:pt idx="2">
                  <c:v>34</c:v>
                </c:pt>
                <c:pt idx="3">
                  <c:v>35</c:v>
                </c:pt>
                <c:pt idx="4">
                  <c:v>37.5</c:v>
                </c:pt>
                <c:pt idx="5">
                  <c:v>34.5</c:v>
                </c:pt>
                <c:pt idx="6">
                  <c:v>35</c:v>
                </c:pt>
                <c:pt idx="7">
                  <c:v>27</c:v>
                </c:pt>
                <c:pt idx="8">
                  <c:v>7</c:v>
                </c:pt>
                <c:pt idx="9">
                  <c:v>30.659385257922565</c:v>
                </c:pt>
                <c:pt idx="10">
                  <c:v>31.813258802242331</c:v>
                </c:pt>
                <c:pt idx="11">
                  <c:v>30.896820297891253</c:v>
                </c:pt>
                <c:pt idx="12">
                  <c:v>27.530270272270485</c:v>
                </c:pt>
                <c:pt idx="13">
                  <c:v>9.0973609550721619</c:v>
                </c:pt>
                <c:pt idx="14">
                  <c:v>19.04455758827541</c:v>
                </c:pt>
                <c:pt idx="15">
                  <c:v>19.179344701547279</c:v>
                </c:pt>
                <c:pt idx="16">
                  <c:v>14.795093000526691</c:v>
                </c:pt>
                <c:pt idx="17">
                  <c:v>12.650976665075916</c:v>
                </c:pt>
                <c:pt idx="18">
                  <c:v>21.380732008528923</c:v>
                </c:pt>
                <c:pt idx="19">
                  <c:v>18.060003100295802</c:v>
                </c:pt>
                <c:pt idx="20">
                  <c:v>13.444960277220673</c:v>
                </c:pt>
                <c:pt idx="21">
                  <c:v>7.1663901752306742</c:v>
                </c:pt>
                <c:pt idx="22">
                  <c:v>18.017205992299125</c:v>
                </c:pt>
                <c:pt idx="23">
                  <c:v>17.107283466183162</c:v>
                </c:pt>
                <c:pt idx="24">
                  <c:v>20.179701764654368</c:v>
                </c:pt>
                <c:pt idx="25">
                  <c:v>24.846328956373455</c:v>
                </c:pt>
                <c:pt idx="26">
                  <c:v>22.061482967037264</c:v>
                </c:pt>
                <c:pt idx="27">
                  <c:v>30.244046920427166</c:v>
                </c:pt>
                <c:pt idx="28">
                  <c:v>30.511518657463157</c:v>
                </c:pt>
                <c:pt idx="29">
                  <c:v>23.816529319755261</c:v>
                </c:pt>
                <c:pt idx="30">
                  <c:v>24.79972461204855</c:v>
                </c:pt>
                <c:pt idx="31">
                  <c:v>20.092930743581377</c:v>
                </c:pt>
                <c:pt idx="32">
                  <c:v>29.922555779833061</c:v>
                </c:pt>
                <c:pt idx="33">
                  <c:v>25.152059938408968</c:v>
                </c:pt>
                <c:pt idx="34">
                  <c:v>30.463503015667825</c:v>
                </c:pt>
                <c:pt idx="35">
                  <c:v>24.95929416448368</c:v>
                </c:pt>
                <c:pt idx="36">
                  <c:v>15.971819175976393</c:v>
                </c:pt>
                <c:pt idx="37">
                  <c:v>15.048882543464487</c:v>
                </c:pt>
                <c:pt idx="38">
                  <c:v>14.959687175130767</c:v>
                </c:pt>
                <c:pt idx="39">
                  <c:v>17.042228097445275</c:v>
                </c:pt>
                <c:pt idx="40">
                  <c:v>20.683779865390193</c:v>
                </c:pt>
                <c:pt idx="41">
                  <c:v>22.276791668394466</c:v>
                </c:pt>
                <c:pt idx="42">
                  <c:v>19.406872397611892</c:v>
                </c:pt>
                <c:pt idx="43">
                  <c:v>22.196328859988398</c:v>
                </c:pt>
                <c:pt idx="44">
                  <c:v>27.323946181441201</c:v>
                </c:pt>
                <c:pt idx="45">
                  <c:v>22.822250582767296</c:v>
                </c:pt>
                <c:pt idx="46">
                  <c:v>21.085779262555427</c:v>
                </c:pt>
                <c:pt idx="47">
                  <c:v>11.869909920244908</c:v>
                </c:pt>
                <c:pt idx="48">
                  <c:v>21.598910132919976</c:v>
                </c:pt>
                <c:pt idx="49">
                  <c:v>23.793532169269724</c:v>
                </c:pt>
                <c:pt idx="50">
                  <c:v>21.877803724829441</c:v>
                </c:pt>
                <c:pt idx="51">
                  <c:v>19.287497070296553</c:v>
                </c:pt>
                <c:pt idx="52">
                  <c:v>19.378883523949121</c:v>
                </c:pt>
                <c:pt idx="53">
                  <c:v>19.961358380543857</c:v>
                </c:pt>
                <c:pt idx="54">
                  <c:v>20.259196706560907</c:v>
                </c:pt>
                <c:pt idx="55">
                  <c:v>21.391607853737455</c:v>
                </c:pt>
                <c:pt idx="56">
                  <c:v>22.441134293113841</c:v>
                </c:pt>
                <c:pt idx="57">
                  <c:v>22.477009623525184</c:v>
                </c:pt>
                <c:pt idx="58">
                  <c:v>25.904922067216376</c:v>
                </c:pt>
                <c:pt idx="59">
                  <c:v>25.300496217281569</c:v>
                </c:pt>
                <c:pt idx="60">
                  <c:v>25.513849027136033</c:v>
                </c:pt>
                <c:pt idx="61">
                  <c:v>22.198635665249306</c:v>
                </c:pt>
                <c:pt idx="62">
                  <c:v>19.056845948713395</c:v>
                </c:pt>
                <c:pt idx="63">
                  <c:v>18.394818897746333</c:v>
                </c:pt>
                <c:pt idx="64">
                  <c:v>17.223383837430276</c:v>
                </c:pt>
                <c:pt idx="65">
                  <c:v>14.444990930332345</c:v>
                </c:pt>
                <c:pt idx="66">
                  <c:v>16.643231819386493</c:v>
                </c:pt>
                <c:pt idx="67">
                  <c:v>17.084550723111803</c:v>
                </c:pt>
                <c:pt idx="68">
                  <c:v>16.820511761964411</c:v>
                </c:pt>
                <c:pt idx="69">
                  <c:v>18.222466001343108</c:v>
                </c:pt>
                <c:pt idx="70">
                  <c:v>17.713566825254262</c:v>
                </c:pt>
                <c:pt idx="71">
                  <c:v>16.719274170093023</c:v>
                </c:pt>
                <c:pt idx="72">
                  <c:v>21.134674482266988</c:v>
                </c:pt>
                <c:pt idx="73">
                  <c:v>27.199409765980803</c:v>
                </c:pt>
                <c:pt idx="74">
                  <c:v>19.716505603262135</c:v>
                </c:pt>
                <c:pt idx="75">
                  <c:v>16.891126414840244</c:v>
                </c:pt>
                <c:pt idx="76">
                  <c:v>12.85539957431417</c:v>
                </c:pt>
                <c:pt idx="77">
                  <c:v>16.258727419820453</c:v>
                </c:pt>
                <c:pt idx="78">
                  <c:v>14.117284633736055</c:v>
                </c:pt>
                <c:pt idx="79">
                  <c:v>16.706408246023855</c:v>
                </c:pt>
                <c:pt idx="80">
                  <c:v>18.519656031343068</c:v>
                </c:pt>
                <c:pt idx="81">
                  <c:v>16.850021126983066</c:v>
                </c:pt>
                <c:pt idx="82">
                  <c:v>22.384627382765082</c:v>
                </c:pt>
                <c:pt idx="83">
                  <c:v>22.463967100275468</c:v>
                </c:pt>
                <c:pt idx="84">
                  <c:v>31.331757314174162</c:v>
                </c:pt>
                <c:pt idx="85">
                  <c:v>36.608277743800407</c:v>
                </c:pt>
                <c:pt idx="86">
                  <c:v>36.528685910998462</c:v>
                </c:pt>
                <c:pt idx="87">
                  <c:v>37.907921630831595</c:v>
                </c:pt>
                <c:pt idx="88">
                  <c:v>42.198653483106469</c:v>
                </c:pt>
                <c:pt idx="89">
                  <c:v>46.921497764024309</c:v>
                </c:pt>
                <c:pt idx="90">
                  <c:v>44.554404628993709</c:v>
                </c:pt>
                <c:pt idx="91">
                  <c:v>39.988511669413867</c:v>
                </c:pt>
                <c:pt idx="92">
                  <c:v>47.402596038268939</c:v>
                </c:pt>
                <c:pt idx="93">
                  <c:v>60.520530355823723</c:v>
                </c:pt>
                <c:pt idx="94">
                  <c:v>65.087052092529163</c:v>
                </c:pt>
                <c:pt idx="95">
                  <c:v>73.428384889201183</c:v>
                </c:pt>
                <c:pt idx="96">
                  <c:v>84.717256519664971</c:v>
                </c:pt>
                <c:pt idx="97">
                  <c:v>85.888815136924151</c:v>
                </c:pt>
                <c:pt idx="98">
                  <c:v>88.76126685022335</c:v>
                </c:pt>
                <c:pt idx="99">
                  <c:v>88.612660841572321</c:v>
                </c:pt>
                <c:pt idx="100">
                  <c:v>95.016021492504606</c:v>
                </c:pt>
                <c:pt idx="101">
                  <c:v>97.858878073722408</c:v>
                </c:pt>
                <c:pt idx="102">
                  <c:v>93.695968646464635</c:v>
                </c:pt>
                <c:pt idx="103">
                  <c:v>87.531365974254413</c:v>
                </c:pt>
                <c:pt idx="104">
                  <c:v>78.077948570046232</c:v>
                </c:pt>
                <c:pt idx="105">
                  <c:v>78.608423579007138</c:v>
                </c:pt>
                <c:pt idx="106">
                  <c:v>90.496810353850663</c:v>
                </c:pt>
                <c:pt idx="107">
                  <c:v>99.228343958138026</c:v>
                </c:pt>
                <c:pt idx="108">
                  <c:v>119.71636418746587</c:v>
                </c:pt>
                <c:pt idx="109">
                  <c:v>104.84582663629251</c:v>
                </c:pt>
                <c:pt idx="110">
                  <c:v>88.394373519806862</c:v>
                </c:pt>
                <c:pt idx="111">
                  <c:v>82.080012103934962</c:v>
                </c:pt>
                <c:pt idx="112">
                  <c:v>44.328429955950924</c:v>
                </c:pt>
                <c:pt idx="113">
                  <c:v>30.388462192570472</c:v>
                </c:pt>
                <c:pt idx="114">
                  <c:v>29.478153879516924</c:v>
                </c:pt>
                <c:pt idx="115">
                  <c:v>27.846657277680976</c:v>
                </c:pt>
                <c:pt idx="116">
                  <c:v>41.350379712983425</c:v>
                </c:pt>
                <c:pt idx="117">
                  <c:v>40.015587542901059</c:v>
                </c:pt>
                <c:pt idx="118">
                  <c:v>37.156280294548679</c:v>
                </c:pt>
                <c:pt idx="119">
                  <c:v>33.230031822409032</c:v>
                </c:pt>
                <c:pt idx="120">
                  <c:v>38.222124935639584</c:v>
                </c:pt>
                <c:pt idx="121">
                  <c:v>40.872149575501339</c:v>
                </c:pt>
                <c:pt idx="122">
                  <c:v>35.740061461263195</c:v>
                </c:pt>
                <c:pt idx="123">
                  <c:v>32.305086033603416</c:v>
                </c:pt>
                <c:pt idx="124">
                  <c:v>37.217726536521951</c:v>
                </c:pt>
                <c:pt idx="125">
                  <c:v>39.618182045122552</c:v>
                </c:pt>
                <c:pt idx="126">
                  <c:v>36.833151015183944</c:v>
                </c:pt>
                <c:pt idx="127">
                  <c:v>38.128032938902152</c:v>
                </c:pt>
                <c:pt idx="128">
                  <c:v>38.503468351883456</c:v>
                </c:pt>
                <c:pt idx="129">
                  <c:v>33.618222059116405</c:v>
                </c:pt>
                <c:pt idx="130">
                  <c:v>31.702596114047935</c:v>
                </c:pt>
                <c:pt idx="131">
                  <c:v>35.435860411563013</c:v>
                </c:pt>
                <c:pt idx="132">
                  <c:v>32.81717444781853</c:v>
                </c:pt>
                <c:pt idx="133">
                  <c:v>32.879181062200672</c:v>
                </c:pt>
                <c:pt idx="134">
                  <c:v>27.437204995777023</c:v>
                </c:pt>
                <c:pt idx="135">
                  <c:v>26.136957678202734</c:v>
                </c:pt>
                <c:pt idx="136">
                  <c:v>32.979811321237946</c:v>
                </c:pt>
                <c:pt idx="137">
                  <c:v>30.476490345056092</c:v>
                </c:pt>
                <c:pt idx="138">
                  <c:v>32.695989989950959</c:v>
                </c:pt>
                <c:pt idx="139">
                  <c:v>29.249765383432972</c:v>
                </c:pt>
                <c:pt idx="140">
                  <c:v>32.273920484453583</c:v>
                </c:pt>
                <c:pt idx="141">
                  <c:v>30.017873131759146</c:v>
                </c:pt>
                <c:pt idx="142">
                  <c:v>28.165662326760483</c:v>
                </c:pt>
                <c:pt idx="143">
                  <c:v>18.320201741283952</c:v>
                </c:pt>
                <c:pt idx="144">
                  <c:v>17.64716499175519</c:v>
                </c:pt>
                <c:pt idx="145">
                  <c:v>18.352860017278616</c:v>
                </c:pt>
                <c:pt idx="146">
                  <c:v>20.949458038070802</c:v>
                </c:pt>
                <c:pt idx="147">
                  <c:v>24.619087540434393</c:v>
                </c:pt>
                <c:pt idx="148">
                  <c:v>21.984413528017001</c:v>
                </c:pt>
                <c:pt idx="149">
                  <c:v>20.628417130397949</c:v>
                </c:pt>
                <c:pt idx="150">
                  <c:v>21</c:v>
                </c:pt>
                <c:pt idx="151">
                  <c:v>23.999999999999972</c:v>
                </c:pt>
                <c:pt idx="152">
                  <c:v>25.51972304297577</c:v>
                </c:pt>
                <c:pt idx="153">
                  <c:v>24.239797065361699</c:v>
                </c:pt>
                <c:pt idx="154">
                  <c:v>25.999999999999972</c:v>
                </c:pt>
                <c:pt idx="155">
                  <c:v>26.5</c:v>
                </c:pt>
                <c:pt idx="156">
                  <c:v>25.5</c:v>
                </c:pt>
                <c:pt idx="157">
                  <c:v>33</c:v>
                </c:pt>
                <c:pt idx="158">
                  <c:v>22.5</c:v>
                </c:pt>
                <c:pt idx="159">
                  <c:v>22</c:v>
                </c:pt>
                <c:pt idx="160">
                  <c:v>16.399999999999977</c:v>
                </c:pt>
                <c:pt idx="161">
                  <c:v>32.299999999999955</c:v>
                </c:pt>
                <c:pt idx="162">
                  <c:v>26.69999999999996</c:v>
                </c:pt>
                <c:pt idx="163">
                  <c:v>27</c:v>
                </c:pt>
                <c:pt idx="164">
                  <c:v>27</c:v>
                </c:pt>
                <c:pt idx="165">
                  <c:v>27.299999999999955</c:v>
                </c:pt>
                <c:pt idx="166">
                  <c:v>23.69999999999996</c:v>
                </c:pt>
                <c:pt idx="167">
                  <c:v>21.09999999999998</c:v>
                </c:pt>
                <c:pt idx="168">
                  <c:v>21</c:v>
                </c:pt>
                <c:pt idx="169">
                  <c:v>20.499999999999972</c:v>
                </c:pt>
                <c:pt idx="170">
                  <c:v>21.999999999999957</c:v>
                </c:pt>
                <c:pt idx="171">
                  <c:v>24.499999999999943</c:v>
                </c:pt>
                <c:pt idx="172">
                  <c:v>20.499999999999943</c:v>
                </c:pt>
                <c:pt idx="173">
                  <c:v>19.499999999999943</c:v>
                </c:pt>
                <c:pt idx="174">
                  <c:v>18.499999999999972</c:v>
                </c:pt>
                <c:pt idx="175">
                  <c:v>20.5</c:v>
                </c:pt>
                <c:pt idx="176">
                  <c:v>22.499999999999972</c:v>
                </c:pt>
                <c:pt idx="177">
                  <c:v>15.499999999999943</c:v>
                </c:pt>
                <c:pt idx="178">
                  <c:v>14.499999999999943</c:v>
                </c:pt>
                <c:pt idx="179">
                  <c:v>8.4999999999999574</c:v>
                </c:pt>
                <c:pt idx="180">
                  <c:v>17.999999999999972</c:v>
                </c:pt>
                <c:pt idx="181">
                  <c:v>14.5</c:v>
                </c:pt>
                <c:pt idx="182">
                  <c:v>16.785714285714306</c:v>
                </c:pt>
                <c:pt idx="183">
                  <c:v>18.071428571428612</c:v>
                </c:pt>
                <c:pt idx="184">
                  <c:v>18.357142857142904</c:v>
                </c:pt>
                <c:pt idx="185">
                  <c:v>20.142857142857196</c:v>
                </c:pt>
                <c:pt idx="186">
                  <c:v>18.928571428571473</c:v>
                </c:pt>
                <c:pt idx="187">
                  <c:v>14.214285714285737</c:v>
                </c:pt>
                <c:pt idx="188">
                  <c:v>12</c:v>
                </c:pt>
                <c:pt idx="189">
                  <c:v>19.800000000000011</c:v>
                </c:pt>
                <c:pt idx="190">
                  <c:v>18.600000000000023</c:v>
                </c:pt>
                <c:pt idx="191">
                  <c:v>19.40000000000002</c:v>
                </c:pt>
                <c:pt idx="192">
                  <c:v>11</c:v>
                </c:pt>
                <c:pt idx="193">
                  <c:v>13</c:v>
                </c:pt>
                <c:pt idx="194">
                  <c:v>16</c:v>
                </c:pt>
                <c:pt idx="195">
                  <c:v>17.700000000000017</c:v>
                </c:pt>
                <c:pt idx="196">
                  <c:v>9.5</c:v>
                </c:pt>
                <c:pt idx="197">
                  <c:v>20.5</c:v>
                </c:pt>
                <c:pt idx="198">
                  <c:v>13.5</c:v>
                </c:pt>
                <c:pt idx="199">
                  <c:v>14.375</c:v>
                </c:pt>
                <c:pt idx="200">
                  <c:v>14.75</c:v>
                </c:pt>
                <c:pt idx="201">
                  <c:v>12.625</c:v>
                </c:pt>
                <c:pt idx="202">
                  <c:v>22</c:v>
                </c:pt>
                <c:pt idx="203">
                  <c:v>15.500000000000014</c:v>
                </c:pt>
                <c:pt idx="204">
                  <c:v>16.000000000000028</c:v>
                </c:pt>
                <c:pt idx="205">
                  <c:v>16.000000000000028</c:v>
                </c:pt>
                <c:pt idx="206">
                  <c:v>18.000000000000014</c:v>
                </c:pt>
                <c:pt idx="207">
                  <c:v>14.5</c:v>
                </c:pt>
                <c:pt idx="208">
                  <c:v>22.071428571428584</c:v>
                </c:pt>
                <c:pt idx="209">
                  <c:v>19.5</c:v>
                </c:pt>
                <c:pt idx="210">
                  <c:v>18.5</c:v>
                </c:pt>
                <c:pt idx="211">
                  <c:v>16</c:v>
                </c:pt>
                <c:pt idx="212">
                  <c:v>16.166464396885459</c:v>
                </c:pt>
                <c:pt idx="213">
                  <c:v>17.33323219844273</c:v>
                </c:pt>
                <c:pt idx="214">
                  <c:v>12.5</c:v>
                </c:pt>
                <c:pt idx="215">
                  <c:v>14.928571428571445</c:v>
                </c:pt>
                <c:pt idx="216">
                  <c:v>11.85714285714289</c:v>
                </c:pt>
                <c:pt idx="217">
                  <c:v>14.28571428571432</c:v>
                </c:pt>
                <c:pt idx="218">
                  <c:v>11.214285714285751</c:v>
                </c:pt>
                <c:pt idx="219">
                  <c:v>13.642857142857167</c:v>
                </c:pt>
                <c:pt idx="220">
                  <c:v>20.071428571428584</c:v>
                </c:pt>
                <c:pt idx="221">
                  <c:v>20</c:v>
                </c:pt>
                <c:pt idx="222">
                  <c:v>22.749999990744982</c:v>
                </c:pt>
                <c:pt idx="223">
                  <c:v>19.999999990744982</c:v>
                </c:pt>
                <c:pt idx="224">
                  <c:v>20.249999995372491</c:v>
                </c:pt>
                <c:pt idx="225">
                  <c:v>19.5</c:v>
                </c:pt>
                <c:pt idx="226">
                  <c:v>21.249286653008312</c:v>
                </c:pt>
                <c:pt idx="227">
                  <c:v>18.499286653008312</c:v>
                </c:pt>
                <c:pt idx="228">
                  <c:v>17.249643326504156</c:v>
                </c:pt>
                <c:pt idx="229">
                  <c:v>18.5</c:v>
                </c:pt>
                <c:pt idx="230">
                  <c:v>20.499376773834229</c:v>
                </c:pt>
                <c:pt idx="231">
                  <c:v>19.499376773834229</c:v>
                </c:pt>
                <c:pt idx="232">
                  <c:v>23.999688386917114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20.5</c:v>
                </c:pt>
                <c:pt idx="237">
                  <c:v>27.833333333333371</c:v>
                </c:pt>
                <c:pt idx="238">
                  <c:v>30.166666666666728</c:v>
                </c:pt>
                <c:pt idx="239">
                  <c:v>30.500000000000085</c:v>
                </c:pt>
                <c:pt idx="240">
                  <c:v>29.833333333333428</c:v>
                </c:pt>
                <c:pt idx="241">
                  <c:v>29.166666666666757</c:v>
                </c:pt>
                <c:pt idx="242">
                  <c:v>28.500000000000085</c:v>
                </c:pt>
                <c:pt idx="243">
                  <c:v>33.3333333333334</c:v>
                </c:pt>
                <c:pt idx="244">
                  <c:v>34.6666666666667</c:v>
                </c:pt>
                <c:pt idx="245">
                  <c:v>22</c:v>
                </c:pt>
                <c:pt idx="246">
                  <c:v>22.899999999999977</c:v>
                </c:pt>
                <c:pt idx="247">
                  <c:v>27</c:v>
                </c:pt>
                <c:pt idx="248">
                  <c:v>22.19999999999996</c:v>
                </c:pt>
                <c:pt idx="249">
                  <c:v>20.599999999999966</c:v>
                </c:pt>
                <c:pt idx="250">
                  <c:v>22</c:v>
                </c:pt>
                <c:pt idx="251">
                  <c:v>24.625</c:v>
                </c:pt>
                <c:pt idx="252">
                  <c:v>26.75</c:v>
                </c:pt>
                <c:pt idx="253">
                  <c:v>26.875</c:v>
                </c:pt>
                <c:pt idx="254">
                  <c:v>27</c:v>
                </c:pt>
                <c:pt idx="255">
                  <c:v>23.416666666666629</c:v>
                </c:pt>
                <c:pt idx="256">
                  <c:v>22.833333333333286</c:v>
                </c:pt>
                <c:pt idx="257">
                  <c:v>31.249999999999943</c:v>
                </c:pt>
                <c:pt idx="258">
                  <c:v>28.666666666666629</c:v>
                </c:pt>
                <c:pt idx="259">
                  <c:v>26.886600492657067</c:v>
                </c:pt>
                <c:pt idx="260">
                  <c:v>24.5</c:v>
                </c:pt>
                <c:pt idx="261">
                  <c:v>22.499999999999943</c:v>
                </c:pt>
                <c:pt idx="262">
                  <c:v>21.860680631418973</c:v>
                </c:pt>
                <c:pt idx="263">
                  <c:v>21.999999999999886</c:v>
                </c:pt>
                <c:pt idx="264">
                  <c:v>23.93514909118268</c:v>
                </c:pt>
                <c:pt idx="265">
                  <c:v>25.13544344356113</c:v>
                </c:pt>
                <c:pt idx="266">
                  <c:v>34.388877648307599</c:v>
                </c:pt>
                <c:pt idx="267">
                  <c:v>38.291480796359849</c:v>
                </c:pt>
                <c:pt idx="268">
                  <c:v>38.055717910502167</c:v>
                </c:pt>
                <c:pt idx="269">
                  <c:v>40.158427948002156</c:v>
                </c:pt>
                <c:pt idx="270">
                  <c:v>39.249999999999886</c:v>
                </c:pt>
                <c:pt idx="271">
                  <c:v>40.546449563096331</c:v>
                </c:pt>
                <c:pt idx="272">
                  <c:v>36.433993933783881</c:v>
                </c:pt>
                <c:pt idx="273">
                  <c:v>35.15750443443612</c:v>
                </c:pt>
                <c:pt idx="274">
                  <c:v>28.448022963054072</c:v>
                </c:pt>
                <c:pt idx="275">
                  <c:v>30</c:v>
                </c:pt>
                <c:pt idx="276">
                  <c:v>27.99999999988529</c:v>
                </c:pt>
                <c:pt idx="277">
                  <c:v>13.499999999804174</c:v>
                </c:pt>
                <c:pt idx="278">
                  <c:v>24.976232262058403</c:v>
                </c:pt>
                <c:pt idx="279">
                  <c:v>36.499999999763588</c:v>
                </c:pt>
                <c:pt idx="280">
                  <c:v>39.499999999798206</c:v>
                </c:pt>
                <c:pt idx="281">
                  <c:v>34.999999999857323</c:v>
                </c:pt>
                <c:pt idx="282">
                  <c:v>34.570316557866136</c:v>
                </c:pt>
                <c:pt idx="283">
                  <c:v>33</c:v>
                </c:pt>
                <c:pt idx="284">
                  <c:v>36</c:v>
                </c:pt>
                <c:pt idx="285">
                  <c:v>27.246927167640479</c:v>
                </c:pt>
                <c:pt idx="286">
                  <c:v>36</c:v>
                </c:pt>
                <c:pt idx="287">
                  <c:v>38.5</c:v>
                </c:pt>
                <c:pt idx="288">
                  <c:v>38.636821718157421</c:v>
                </c:pt>
                <c:pt idx="289">
                  <c:v>41.399999999999977</c:v>
                </c:pt>
                <c:pt idx="290">
                  <c:v>44.099999999999966</c:v>
                </c:pt>
                <c:pt idx="291">
                  <c:v>43.582545027733715</c:v>
                </c:pt>
                <c:pt idx="292">
                  <c:v>34</c:v>
                </c:pt>
                <c:pt idx="293">
                  <c:v>58.131776671031787</c:v>
                </c:pt>
                <c:pt idx="294">
                  <c:v>31.999999998614811</c:v>
                </c:pt>
                <c:pt idx="295">
                  <c:v>28.49999999887936</c:v>
                </c:pt>
                <c:pt idx="296">
                  <c:v>30.499999999439694</c:v>
                </c:pt>
                <c:pt idx="297">
                  <c:v>36</c:v>
                </c:pt>
                <c:pt idx="298">
                  <c:v>33</c:v>
                </c:pt>
                <c:pt idx="299">
                  <c:v>28</c:v>
                </c:pt>
                <c:pt idx="300">
                  <c:v>21</c:v>
                </c:pt>
                <c:pt idx="301">
                  <c:v>24.333358757547103</c:v>
                </c:pt>
                <c:pt idx="302">
                  <c:v>30.666679378773551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2-4ACC-8DA3-324EE8AD0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US$ 3yr Senior Pricing (3mBBSW+ equiv.)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US$ Pricing (BBSW+)'!$C$5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(BBSW+)'!$C$6:$C$308</c:f>
              <c:numCache>
                <c:formatCode>0</c:formatCode>
                <c:ptCount val="303"/>
                <c:pt idx="0">
                  <c:v>111.5</c:v>
                </c:pt>
                <c:pt idx="1">
                  <c:v>112</c:v>
                </c:pt>
                <c:pt idx="2">
                  <c:v>123.5</c:v>
                </c:pt>
                <c:pt idx="3">
                  <c:v>94.5</c:v>
                </c:pt>
                <c:pt idx="4">
                  <c:v>90.5</c:v>
                </c:pt>
                <c:pt idx="5">
                  <c:v>97.5</c:v>
                </c:pt>
                <c:pt idx="6">
                  <c:v>94.5</c:v>
                </c:pt>
                <c:pt idx="7">
                  <c:v>88.5</c:v>
                </c:pt>
                <c:pt idx="8">
                  <c:v>90.5</c:v>
                </c:pt>
                <c:pt idx="9">
                  <c:v>96.229757382881928</c:v>
                </c:pt>
                <c:pt idx="10">
                  <c:v>107.23452327374842</c:v>
                </c:pt>
                <c:pt idx="11">
                  <c:v>112.41100930066165</c:v>
                </c:pt>
                <c:pt idx="12">
                  <c:v>113.6604011532737</c:v>
                </c:pt>
                <c:pt idx="13">
                  <c:v>129.5302594511067</c:v>
                </c:pt>
                <c:pt idx="14">
                  <c:v>122.30633813188042</c:v>
                </c:pt>
                <c:pt idx="15">
                  <c:v>116.42978120266046</c:v>
                </c:pt>
                <c:pt idx="16">
                  <c:v>111.56735749578066</c:v>
                </c:pt>
                <c:pt idx="17">
                  <c:v>102.23628316278246</c:v>
                </c:pt>
                <c:pt idx="18">
                  <c:v>88.679533405225598</c:v>
                </c:pt>
                <c:pt idx="19">
                  <c:v>89.247176873116643</c:v>
                </c:pt>
                <c:pt idx="20">
                  <c:v>97.351124458407526</c:v>
                </c:pt>
                <c:pt idx="21">
                  <c:v>102.64017798712655</c:v>
                </c:pt>
                <c:pt idx="22">
                  <c:v>94.33596414674814</c:v>
                </c:pt>
                <c:pt idx="23">
                  <c:v>92.039006107042454</c:v>
                </c:pt>
                <c:pt idx="24">
                  <c:v>89.976703778787225</c:v>
                </c:pt>
                <c:pt idx="25">
                  <c:v>82.905674054300704</c:v>
                </c:pt>
                <c:pt idx="26">
                  <c:v>85.495434513075651</c:v>
                </c:pt>
                <c:pt idx="27">
                  <c:v>80.136028739120533</c:v>
                </c:pt>
                <c:pt idx="28">
                  <c:v>80.120352374854932</c:v>
                </c:pt>
                <c:pt idx="29">
                  <c:v>89.746902629045593</c:v>
                </c:pt>
                <c:pt idx="30">
                  <c:v>90.980651005215606</c:v>
                </c:pt>
                <c:pt idx="31">
                  <c:v>97.451131879793508</c:v>
                </c:pt>
                <c:pt idx="32">
                  <c:v>77.386050829250735</c:v>
                </c:pt>
                <c:pt idx="33">
                  <c:v>69.742872629375753</c:v>
                </c:pt>
                <c:pt idx="34">
                  <c:v>59.655830359935294</c:v>
                </c:pt>
                <c:pt idx="35">
                  <c:v>51.031375000565681</c:v>
                </c:pt>
                <c:pt idx="36">
                  <c:v>47.224686204946508</c:v>
                </c:pt>
                <c:pt idx="37">
                  <c:v>45.949190690875916</c:v>
                </c:pt>
                <c:pt idx="38">
                  <c:v>44.46959073290418</c:v>
                </c:pt>
                <c:pt idx="39">
                  <c:v>39.097672582478843</c:v>
                </c:pt>
                <c:pt idx="40">
                  <c:v>32.896783646816445</c:v>
                </c:pt>
                <c:pt idx="41">
                  <c:v>35.406882004535454</c:v>
                </c:pt>
                <c:pt idx="42">
                  <c:v>39.0771737155046</c:v>
                </c:pt>
                <c:pt idx="43">
                  <c:v>37.412295463615948</c:v>
                </c:pt>
                <c:pt idx="44">
                  <c:v>32.640480618519661</c:v>
                </c:pt>
                <c:pt idx="45">
                  <c:v>29.997003589776984</c:v>
                </c:pt>
                <c:pt idx="46">
                  <c:v>21.492858517429738</c:v>
                </c:pt>
                <c:pt idx="47">
                  <c:v>30.611596459056045</c:v>
                </c:pt>
                <c:pt idx="48">
                  <c:v>22.808880614670343</c:v>
                </c:pt>
                <c:pt idx="49">
                  <c:v>20.268249621277867</c:v>
                </c:pt>
                <c:pt idx="50">
                  <c:v>21.583950403635985</c:v>
                </c:pt>
                <c:pt idx="51">
                  <c:v>21.598330897566861</c:v>
                </c:pt>
                <c:pt idx="52">
                  <c:v>22.561379018430131</c:v>
                </c:pt>
                <c:pt idx="53">
                  <c:v>23.492481801023782</c:v>
                </c:pt>
                <c:pt idx="54">
                  <c:v>25.074376261880186</c:v>
                </c:pt>
                <c:pt idx="55">
                  <c:v>23.648889254391815</c:v>
                </c:pt>
                <c:pt idx="56">
                  <c:v>24.725750067161975</c:v>
                </c:pt>
                <c:pt idx="57">
                  <c:v>24.24586162449917</c:v>
                </c:pt>
                <c:pt idx="58">
                  <c:v>24.023548537379231</c:v>
                </c:pt>
                <c:pt idx="59">
                  <c:v>22.763763221884357</c:v>
                </c:pt>
                <c:pt idx="60">
                  <c:v>22.48141861011316</c:v>
                </c:pt>
                <c:pt idx="61">
                  <c:v>24.836684542788824</c:v>
                </c:pt>
                <c:pt idx="62">
                  <c:v>28.038360308966325</c:v>
                </c:pt>
                <c:pt idx="63">
                  <c:v>26.63451884560893</c:v>
                </c:pt>
                <c:pt idx="64">
                  <c:v>26.796641672591466</c:v>
                </c:pt>
                <c:pt idx="65">
                  <c:v>33.723217466760133</c:v>
                </c:pt>
                <c:pt idx="66">
                  <c:v>30.732618905324049</c:v>
                </c:pt>
                <c:pt idx="67">
                  <c:v>30.996293810940326</c:v>
                </c:pt>
                <c:pt idx="68">
                  <c:v>32.894133509135706</c:v>
                </c:pt>
                <c:pt idx="69">
                  <c:v>33.453059729342669</c:v>
                </c:pt>
                <c:pt idx="70">
                  <c:v>34.27838707847237</c:v>
                </c:pt>
                <c:pt idx="71">
                  <c:v>36.581027373198133</c:v>
                </c:pt>
                <c:pt idx="72">
                  <c:v>32.237482429638902</c:v>
                </c:pt>
                <c:pt idx="73">
                  <c:v>21.364318491508051</c:v>
                </c:pt>
                <c:pt idx="74">
                  <c:v>24.184765700358387</c:v>
                </c:pt>
                <c:pt idx="75">
                  <c:v>22.550692696314581</c:v>
                </c:pt>
                <c:pt idx="76">
                  <c:v>25.342907504932597</c:v>
                </c:pt>
                <c:pt idx="77">
                  <c:v>21.836197510516019</c:v>
                </c:pt>
                <c:pt idx="78">
                  <c:v>23.51704002875239</c:v>
                </c:pt>
                <c:pt idx="79">
                  <c:v>21.852897140352685</c:v>
                </c:pt>
                <c:pt idx="80">
                  <c:v>22.708404445261479</c:v>
                </c:pt>
                <c:pt idx="81">
                  <c:v>24.95080568629589</c:v>
                </c:pt>
                <c:pt idx="82">
                  <c:v>33.429863434032619</c:v>
                </c:pt>
                <c:pt idx="83">
                  <c:v>33.500526278876379</c:v>
                </c:pt>
                <c:pt idx="84">
                  <c:v>31.835614386518095</c:v>
                </c:pt>
                <c:pt idx="85">
                  <c:v>36.738862149849382</c:v>
                </c:pt>
                <c:pt idx="86">
                  <c:v>37.934022562019386</c:v>
                </c:pt>
                <c:pt idx="87">
                  <c:v>39.057612673776745</c:v>
                </c:pt>
                <c:pt idx="88">
                  <c:v>41.399719462450648</c:v>
                </c:pt>
                <c:pt idx="89">
                  <c:v>40.680885186795614</c:v>
                </c:pt>
                <c:pt idx="90">
                  <c:v>43.17507853169527</c:v>
                </c:pt>
                <c:pt idx="91">
                  <c:v>47.860172025741733</c:v>
                </c:pt>
                <c:pt idx="92">
                  <c:v>44.530224861392746</c:v>
                </c:pt>
                <c:pt idx="93">
                  <c:v>45.435544739109226</c:v>
                </c:pt>
                <c:pt idx="94">
                  <c:v>49.094408318017599</c:v>
                </c:pt>
                <c:pt idx="95">
                  <c:v>49.075128446074693</c:v>
                </c:pt>
                <c:pt idx="96">
                  <c:v>56.248620831002327</c:v>
                </c:pt>
                <c:pt idx="97">
                  <c:v>62.58379231231779</c:v>
                </c:pt>
                <c:pt idx="98">
                  <c:v>63.612525329646083</c:v>
                </c:pt>
                <c:pt idx="99">
                  <c:v>69.815131534492693</c:v>
                </c:pt>
                <c:pt idx="100">
                  <c:v>72.209953760767306</c:v>
                </c:pt>
                <c:pt idx="101">
                  <c:v>75.120720394707703</c:v>
                </c:pt>
                <c:pt idx="102">
                  <c:v>93.32717780391863</c:v>
                </c:pt>
                <c:pt idx="103">
                  <c:v>103.63913120779267</c:v>
                </c:pt>
                <c:pt idx="104">
                  <c:v>118.9735959812715</c:v>
                </c:pt>
                <c:pt idx="105">
                  <c:v>143.0243126179887</c:v>
                </c:pt>
                <c:pt idx="106">
                  <c:v>142.38949194497457</c:v>
                </c:pt>
                <c:pt idx="107">
                  <c:v>153.49806016075496</c:v>
                </c:pt>
                <c:pt idx="108">
                  <c:v>155.56423661460983</c:v>
                </c:pt>
                <c:pt idx="109">
                  <c:v>196.2304438603972</c:v>
                </c:pt>
                <c:pt idx="110">
                  <c:v>227.50614679914369</c:v>
                </c:pt>
                <c:pt idx="111">
                  <c:v>244.91425627489238</c:v>
                </c:pt>
                <c:pt idx="112">
                  <c:v>286.29811975405323</c:v>
                </c:pt>
                <c:pt idx="113">
                  <c:v>182.7461352066253</c:v>
                </c:pt>
                <c:pt idx="114">
                  <c:v>84.378862071158963</c:v>
                </c:pt>
                <c:pt idx="115">
                  <c:v>81.771318279712702</c:v>
                </c:pt>
                <c:pt idx="116">
                  <c:v>60.46374791059614</c:v>
                </c:pt>
                <c:pt idx="117">
                  <c:v>58.664507506757992</c:v>
                </c:pt>
                <c:pt idx="118">
                  <c:v>55.168270722305117</c:v>
                </c:pt>
                <c:pt idx="119">
                  <c:v>59.917608970650811</c:v>
                </c:pt>
                <c:pt idx="120">
                  <c:v>55.151927314646592</c:v>
                </c:pt>
                <c:pt idx="121">
                  <c:v>55.511623372585866</c:v>
                </c:pt>
                <c:pt idx="122">
                  <c:v>69.173057732862148</c:v>
                </c:pt>
                <c:pt idx="123">
                  <c:v>68.832032470970205</c:v>
                </c:pt>
                <c:pt idx="124">
                  <c:v>67.48833969098682</c:v>
                </c:pt>
                <c:pt idx="125">
                  <c:v>65.753289520997114</c:v>
                </c:pt>
                <c:pt idx="126">
                  <c:v>72.05811920217117</c:v>
                </c:pt>
                <c:pt idx="127">
                  <c:v>71.110079082765097</c:v>
                </c:pt>
                <c:pt idx="128">
                  <c:v>72.347836373206519</c:v>
                </c:pt>
                <c:pt idx="129">
                  <c:v>76.113960422555451</c:v>
                </c:pt>
                <c:pt idx="130">
                  <c:v>76.211403343298727</c:v>
                </c:pt>
                <c:pt idx="131">
                  <c:v>79.041643547258516</c:v>
                </c:pt>
                <c:pt idx="132">
                  <c:v>80.035056459240863</c:v>
                </c:pt>
                <c:pt idx="133">
                  <c:v>84.669807468648159</c:v>
                </c:pt>
                <c:pt idx="134">
                  <c:v>83.590819916571178</c:v>
                </c:pt>
                <c:pt idx="135">
                  <c:v>82.034542012734789</c:v>
                </c:pt>
                <c:pt idx="136">
                  <c:v>72.856578296738491</c:v>
                </c:pt>
                <c:pt idx="137">
                  <c:v>69.425510915259736</c:v>
                </c:pt>
                <c:pt idx="138">
                  <c:v>69.600971649528688</c:v>
                </c:pt>
                <c:pt idx="139">
                  <c:v>76.268631441444342</c:v>
                </c:pt>
                <c:pt idx="140">
                  <c:v>75.221189718801483</c:v>
                </c:pt>
                <c:pt idx="141">
                  <c:v>80.491088587849958</c:v>
                </c:pt>
                <c:pt idx="142">
                  <c:v>83.878710200123393</c:v>
                </c:pt>
                <c:pt idx="143">
                  <c:v>86.092217227215954</c:v>
                </c:pt>
                <c:pt idx="144">
                  <c:v>82.43395353480166</c:v>
                </c:pt>
                <c:pt idx="145">
                  <c:v>79.1513709620112</c:v>
                </c:pt>
                <c:pt idx="146">
                  <c:v>76.310691328254762</c:v>
                </c:pt>
                <c:pt idx="147">
                  <c:v>80.351714326420165</c:v>
                </c:pt>
                <c:pt idx="148">
                  <c:v>82.232614080319891</c:v>
                </c:pt>
                <c:pt idx="149">
                  <c:v>86.910966699495418</c:v>
                </c:pt>
                <c:pt idx="150">
                  <c:v>89.5</c:v>
                </c:pt>
                <c:pt idx="151">
                  <c:v>88.5</c:v>
                </c:pt>
                <c:pt idx="152">
                  <c:v>88.540539934889793</c:v>
                </c:pt>
                <c:pt idx="153">
                  <c:v>92.432063664371981</c:v>
                </c:pt>
                <c:pt idx="154">
                  <c:v>93</c:v>
                </c:pt>
                <c:pt idx="155">
                  <c:v>94.5</c:v>
                </c:pt>
                <c:pt idx="156">
                  <c:v>110</c:v>
                </c:pt>
                <c:pt idx="157">
                  <c:v>114.5</c:v>
                </c:pt>
                <c:pt idx="158">
                  <c:v>137</c:v>
                </c:pt>
                <c:pt idx="159">
                  <c:v>117</c:v>
                </c:pt>
                <c:pt idx="160">
                  <c:v>121</c:v>
                </c:pt>
                <c:pt idx="161">
                  <c:v>98</c:v>
                </c:pt>
                <c:pt idx="162">
                  <c:v>99</c:v>
                </c:pt>
                <c:pt idx="163">
                  <c:v>93</c:v>
                </c:pt>
                <c:pt idx="164">
                  <c:v>89</c:v>
                </c:pt>
                <c:pt idx="165">
                  <c:v>80.5</c:v>
                </c:pt>
                <c:pt idx="166">
                  <c:v>82.5</c:v>
                </c:pt>
                <c:pt idx="167">
                  <c:v>82.5</c:v>
                </c:pt>
                <c:pt idx="168">
                  <c:v>79</c:v>
                </c:pt>
                <c:pt idx="169">
                  <c:v>70</c:v>
                </c:pt>
                <c:pt idx="170">
                  <c:v>70</c:v>
                </c:pt>
                <c:pt idx="171">
                  <c:v>82</c:v>
                </c:pt>
                <c:pt idx="172">
                  <c:v>86.5</c:v>
                </c:pt>
                <c:pt idx="173">
                  <c:v>90</c:v>
                </c:pt>
                <c:pt idx="174">
                  <c:v>89</c:v>
                </c:pt>
                <c:pt idx="175">
                  <c:v>91</c:v>
                </c:pt>
                <c:pt idx="176">
                  <c:v>86</c:v>
                </c:pt>
                <c:pt idx="177">
                  <c:v>91</c:v>
                </c:pt>
                <c:pt idx="178">
                  <c:v>93</c:v>
                </c:pt>
                <c:pt idx="179">
                  <c:v>93.5</c:v>
                </c:pt>
                <c:pt idx="180">
                  <c:v>84.5</c:v>
                </c:pt>
                <c:pt idx="181">
                  <c:v>85</c:v>
                </c:pt>
                <c:pt idx="182">
                  <c:v>81.5</c:v>
                </c:pt>
                <c:pt idx="183">
                  <c:v>80.5</c:v>
                </c:pt>
                <c:pt idx="184">
                  <c:v>73.5</c:v>
                </c:pt>
                <c:pt idx="185">
                  <c:v>69.5</c:v>
                </c:pt>
                <c:pt idx="186">
                  <c:v>68.5</c:v>
                </c:pt>
                <c:pt idx="187">
                  <c:v>68.5</c:v>
                </c:pt>
                <c:pt idx="188">
                  <c:v>67</c:v>
                </c:pt>
                <c:pt idx="189">
                  <c:v>68</c:v>
                </c:pt>
                <c:pt idx="190">
                  <c:v>71.5</c:v>
                </c:pt>
                <c:pt idx="191">
                  <c:v>71.5</c:v>
                </c:pt>
                <c:pt idx="192">
                  <c:v>71.5</c:v>
                </c:pt>
                <c:pt idx="193">
                  <c:v>82.5</c:v>
                </c:pt>
                <c:pt idx="194">
                  <c:v>78.5</c:v>
                </c:pt>
                <c:pt idx="195">
                  <c:v>64</c:v>
                </c:pt>
                <c:pt idx="196">
                  <c:v>67.5</c:v>
                </c:pt>
                <c:pt idx="197">
                  <c:v>63</c:v>
                </c:pt>
                <c:pt idx="198">
                  <c:v>52</c:v>
                </c:pt>
                <c:pt idx="199">
                  <c:v>50.5</c:v>
                </c:pt>
                <c:pt idx="200">
                  <c:v>47</c:v>
                </c:pt>
                <c:pt idx="201">
                  <c:v>51</c:v>
                </c:pt>
                <c:pt idx="202">
                  <c:v>45</c:v>
                </c:pt>
                <c:pt idx="203">
                  <c:v>53</c:v>
                </c:pt>
                <c:pt idx="204">
                  <c:v>51</c:v>
                </c:pt>
                <c:pt idx="205">
                  <c:v>51</c:v>
                </c:pt>
                <c:pt idx="206">
                  <c:v>55.5</c:v>
                </c:pt>
                <c:pt idx="207">
                  <c:v>59</c:v>
                </c:pt>
                <c:pt idx="208">
                  <c:v>49.5</c:v>
                </c:pt>
                <c:pt idx="209">
                  <c:v>45</c:v>
                </c:pt>
                <c:pt idx="210">
                  <c:v>46.5</c:v>
                </c:pt>
                <c:pt idx="211">
                  <c:v>46.5</c:v>
                </c:pt>
                <c:pt idx="212">
                  <c:v>47.5</c:v>
                </c:pt>
                <c:pt idx="213">
                  <c:v>48</c:v>
                </c:pt>
                <c:pt idx="214">
                  <c:v>57.5</c:v>
                </c:pt>
                <c:pt idx="215">
                  <c:v>55</c:v>
                </c:pt>
                <c:pt idx="216">
                  <c:v>56</c:v>
                </c:pt>
                <c:pt idx="217">
                  <c:v>56</c:v>
                </c:pt>
                <c:pt idx="218">
                  <c:v>63</c:v>
                </c:pt>
                <c:pt idx="219">
                  <c:v>61.5</c:v>
                </c:pt>
                <c:pt idx="220">
                  <c:v>59</c:v>
                </c:pt>
                <c:pt idx="221">
                  <c:v>60.5</c:v>
                </c:pt>
                <c:pt idx="222">
                  <c:v>57</c:v>
                </c:pt>
                <c:pt idx="223">
                  <c:v>58</c:v>
                </c:pt>
                <c:pt idx="224">
                  <c:v>57</c:v>
                </c:pt>
                <c:pt idx="225">
                  <c:v>59</c:v>
                </c:pt>
                <c:pt idx="226">
                  <c:v>59.5</c:v>
                </c:pt>
                <c:pt idx="227">
                  <c:v>66.5</c:v>
                </c:pt>
                <c:pt idx="228">
                  <c:v>69.5</c:v>
                </c:pt>
                <c:pt idx="229">
                  <c:v>70</c:v>
                </c:pt>
                <c:pt idx="230">
                  <c:v>67</c:v>
                </c:pt>
                <c:pt idx="231">
                  <c:v>64</c:v>
                </c:pt>
                <c:pt idx="232">
                  <c:v>65</c:v>
                </c:pt>
                <c:pt idx="233">
                  <c:v>70.5</c:v>
                </c:pt>
                <c:pt idx="234">
                  <c:v>68</c:v>
                </c:pt>
                <c:pt idx="235">
                  <c:v>64.5</c:v>
                </c:pt>
                <c:pt idx="236">
                  <c:v>66</c:v>
                </c:pt>
                <c:pt idx="237">
                  <c:v>69</c:v>
                </c:pt>
                <c:pt idx="238">
                  <c:v>64</c:v>
                </c:pt>
                <c:pt idx="239">
                  <c:v>64</c:v>
                </c:pt>
                <c:pt idx="240">
                  <c:v>66</c:v>
                </c:pt>
                <c:pt idx="241">
                  <c:v>70</c:v>
                </c:pt>
                <c:pt idx="242">
                  <c:v>70</c:v>
                </c:pt>
                <c:pt idx="243">
                  <c:v>63.5</c:v>
                </c:pt>
                <c:pt idx="244">
                  <c:v>62.5</c:v>
                </c:pt>
                <c:pt idx="245">
                  <c:v>74</c:v>
                </c:pt>
                <c:pt idx="246">
                  <c:v>77</c:v>
                </c:pt>
                <c:pt idx="247">
                  <c:v>77.5</c:v>
                </c:pt>
                <c:pt idx="248">
                  <c:v>77.5</c:v>
                </c:pt>
                <c:pt idx="249">
                  <c:v>82</c:v>
                </c:pt>
                <c:pt idx="250">
                  <c:v>82.5</c:v>
                </c:pt>
                <c:pt idx="251">
                  <c:v>79</c:v>
                </c:pt>
                <c:pt idx="252">
                  <c:v>85</c:v>
                </c:pt>
                <c:pt idx="253">
                  <c:v>88</c:v>
                </c:pt>
                <c:pt idx="254">
                  <c:v>85.5</c:v>
                </c:pt>
                <c:pt idx="255">
                  <c:v>86</c:v>
                </c:pt>
                <c:pt idx="256">
                  <c:v>87</c:v>
                </c:pt>
                <c:pt idx="257">
                  <c:v>80</c:v>
                </c:pt>
                <c:pt idx="258">
                  <c:v>81</c:v>
                </c:pt>
                <c:pt idx="259">
                  <c:v>80.100468449762232</c:v>
                </c:pt>
                <c:pt idx="260">
                  <c:v>83</c:v>
                </c:pt>
                <c:pt idx="261">
                  <c:v>83</c:v>
                </c:pt>
                <c:pt idx="262">
                  <c:v>81.437274684384008</c:v>
                </c:pt>
                <c:pt idx="263">
                  <c:v>84</c:v>
                </c:pt>
                <c:pt idx="264">
                  <c:v>82.298867529370298</c:v>
                </c:pt>
                <c:pt idx="265">
                  <c:v>78.898296796806918</c:v>
                </c:pt>
                <c:pt idx="266">
                  <c:v>74.425900171312222</c:v>
                </c:pt>
                <c:pt idx="267">
                  <c:v>65.782013766563836</c:v>
                </c:pt>
                <c:pt idx="268">
                  <c:v>67.406127590003095</c:v>
                </c:pt>
                <c:pt idx="269">
                  <c:v>68.50586066440583</c:v>
                </c:pt>
                <c:pt idx="270">
                  <c:v>74</c:v>
                </c:pt>
                <c:pt idx="271">
                  <c:v>69.51734149306904</c:v>
                </c:pt>
                <c:pt idx="272">
                  <c:v>76.446735315768436</c:v>
                </c:pt>
                <c:pt idx="273">
                  <c:v>81.13398089606325</c:v>
                </c:pt>
                <c:pt idx="274">
                  <c:v>90.479155266266432</c:v>
                </c:pt>
                <c:pt idx="275">
                  <c:v>89</c:v>
                </c:pt>
                <c:pt idx="276">
                  <c:v>96.5</c:v>
                </c:pt>
                <c:pt idx="277">
                  <c:v>106</c:v>
                </c:pt>
                <c:pt idx="278">
                  <c:v>95.524478705357168</c:v>
                </c:pt>
                <c:pt idx="279">
                  <c:v>85.5</c:v>
                </c:pt>
                <c:pt idx="280">
                  <c:v>79.5</c:v>
                </c:pt>
                <c:pt idx="281">
                  <c:v>87</c:v>
                </c:pt>
                <c:pt idx="282">
                  <c:v>86.73421590643143</c:v>
                </c:pt>
                <c:pt idx="283">
                  <c:v>88</c:v>
                </c:pt>
                <c:pt idx="284">
                  <c:v>87.5</c:v>
                </c:pt>
                <c:pt idx="285">
                  <c:v>96.431806927842047</c:v>
                </c:pt>
                <c:pt idx="286">
                  <c:v>89.5</c:v>
                </c:pt>
                <c:pt idx="287">
                  <c:v>102.5</c:v>
                </c:pt>
                <c:pt idx="288">
                  <c:v>102.56143681605079</c:v>
                </c:pt>
                <c:pt idx="289">
                  <c:v>106</c:v>
                </c:pt>
                <c:pt idx="290">
                  <c:v>109</c:v>
                </c:pt>
                <c:pt idx="291">
                  <c:v>113.59631879213933</c:v>
                </c:pt>
                <c:pt idx="292">
                  <c:v>126.5</c:v>
                </c:pt>
                <c:pt idx="293">
                  <c:v>100.70944637110024</c:v>
                </c:pt>
                <c:pt idx="294">
                  <c:v>129</c:v>
                </c:pt>
                <c:pt idx="295">
                  <c:v>131.5</c:v>
                </c:pt>
                <c:pt idx="296">
                  <c:v>138.5</c:v>
                </c:pt>
                <c:pt idx="297">
                  <c:v>124</c:v>
                </c:pt>
                <c:pt idx="298">
                  <c:v>119.5</c:v>
                </c:pt>
                <c:pt idx="299">
                  <c:v>111.5</c:v>
                </c:pt>
                <c:pt idx="300">
                  <c:v>106.5</c:v>
                </c:pt>
                <c:pt idx="301">
                  <c:v>99</c:v>
                </c:pt>
                <c:pt idx="302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D-4F00-B0B2-4D31E9342DEA}"/>
            </c:ext>
          </c:extLst>
        </c:ser>
        <c:ser>
          <c:idx val="2"/>
          <c:order val="1"/>
          <c:tx>
            <c:strRef>
              <c:f>'Historical US$ Pricing (BBSW+)'!$D$5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(BBSW+)'!$D$6:$D$308</c:f>
              <c:numCache>
                <c:formatCode>0</c:formatCode>
                <c:ptCount val="303"/>
                <c:pt idx="0">
                  <c:v>145.5</c:v>
                </c:pt>
                <c:pt idx="1">
                  <c:v>146</c:v>
                </c:pt>
                <c:pt idx="2">
                  <c:v>156.5</c:v>
                </c:pt>
                <c:pt idx="3">
                  <c:v>128.5</c:v>
                </c:pt>
                <c:pt idx="4">
                  <c:v>127</c:v>
                </c:pt>
                <c:pt idx="5">
                  <c:v>132</c:v>
                </c:pt>
                <c:pt idx="6">
                  <c:v>128.5</c:v>
                </c:pt>
                <c:pt idx="7">
                  <c:v>114.5</c:v>
                </c:pt>
                <c:pt idx="8">
                  <c:v>120.5</c:v>
                </c:pt>
                <c:pt idx="9">
                  <c:v>128.33333333333331</c:v>
                </c:pt>
                <c:pt idx="10">
                  <c:v>136.16666666666666</c:v>
                </c:pt>
                <c:pt idx="11">
                  <c:v>144</c:v>
                </c:pt>
                <c:pt idx="12">
                  <c:v>143.33333333333331</c:v>
                </c:pt>
                <c:pt idx="13">
                  <c:v>142.66666666666666</c:v>
                </c:pt>
                <c:pt idx="14">
                  <c:v>142</c:v>
                </c:pt>
                <c:pt idx="15">
                  <c:v>136.10000000000002</c:v>
                </c:pt>
                <c:pt idx="16">
                  <c:v>130.20000000000005</c:v>
                </c:pt>
                <c:pt idx="17">
                  <c:v>124.30000000000004</c:v>
                </c:pt>
                <c:pt idx="18">
                  <c:v>118.40000000000002</c:v>
                </c:pt>
                <c:pt idx="19">
                  <c:v>112.5</c:v>
                </c:pt>
                <c:pt idx="20">
                  <c:v>112.66666666666667</c:v>
                </c:pt>
                <c:pt idx="21">
                  <c:v>112.83333333333334</c:v>
                </c:pt>
                <c:pt idx="22">
                  <c:v>113</c:v>
                </c:pt>
                <c:pt idx="23">
                  <c:v>112.125</c:v>
                </c:pt>
                <c:pt idx="24">
                  <c:v>111.25</c:v>
                </c:pt>
                <c:pt idx="25">
                  <c:v>110.375</c:v>
                </c:pt>
                <c:pt idx="26">
                  <c:v>109.5</c:v>
                </c:pt>
                <c:pt idx="27">
                  <c:v>111.00000000430803</c:v>
                </c:pt>
                <c:pt idx="28">
                  <c:v>112.50000000563929</c:v>
                </c:pt>
                <c:pt idx="29">
                  <c:v>114.00000000456228</c:v>
                </c:pt>
                <c:pt idx="30">
                  <c:v>115.50000000228114</c:v>
                </c:pt>
                <c:pt idx="31">
                  <c:v>117</c:v>
                </c:pt>
                <c:pt idx="32">
                  <c:v>103.5</c:v>
                </c:pt>
                <c:pt idx="33">
                  <c:v>90</c:v>
                </c:pt>
                <c:pt idx="34">
                  <c:v>82.750000322237611</c:v>
                </c:pt>
                <c:pt idx="35">
                  <c:v>75.500000322237611</c:v>
                </c:pt>
                <c:pt idx="36">
                  <c:v>68.250000161118805</c:v>
                </c:pt>
                <c:pt idx="37">
                  <c:v>61</c:v>
                </c:pt>
                <c:pt idx="38">
                  <c:v>61.000032107035317</c:v>
                </c:pt>
                <c:pt idx="39">
                  <c:v>61.000016053517655</c:v>
                </c:pt>
                <c:pt idx="40">
                  <c:v>60.999999999999993</c:v>
                </c:pt>
                <c:pt idx="41">
                  <c:v>54.5</c:v>
                </c:pt>
                <c:pt idx="42">
                  <c:v>59.999999999999986</c:v>
                </c:pt>
                <c:pt idx="43">
                  <c:v>59.499999999999993</c:v>
                </c:pt>
                <c:pt idx="44">
                  <c:v>59</c:v>
                </c:pt>
                <c:pt idx="45">
                  <c:v>51.5</c:v>
                </c:pt>
                <c:pt idx="46">
                  <c:v>44</c:v>
                </c:pt>
                <c:pt idx="47">
                  <c:v>43.75</c:v>
                </c:pt>
                <c:pt idx="48">
                  <c:v>43.5</c:v>
                </c:pt>
                <c:pt idx="49">
                  <c:v>43.25</c:v>
                </c:pt>
                <c:pt idx="50">
                  <c:v>43</c:v>
                </c:pt>
                <c:pt idx="51">
                  <c:v>42.166666666666671</c:v>
                </c:pt>
                <c:pt idx="52">
                  <c:v>41.333333333333336</c:v>
                </c:pt>
                <c:pt idx="53">
                  <c:v>40.5</c:v>
                </c:pt>
                <c:pt idx="54">
                  <c:v>41.25</c:v>
                </c:pt>
                <c:pt idx="55">
                  <c:v>42</c:v>
                </c:pt>
                <c:pt idx="56">
                  <c:v>42.75</c:v>
                </c:pt>
                <c:pt idx="57">
                  <c:v>43.5</c:v>
                </c:pt>
                <c:pt idx="58">
                  <c:v>43.75</c:v>
                </c:pt>
                <c:pt idx="59">
                  <c:v>44</c:v>
                </c:pt>
                <c:pt idx="60">
                  <c:v>44.25</c:v>
                </c:pt>
                <c:pt idx="61">
                  <c:v>44.5</c:v>
                </c:pt>
                <c:pt idx="62">
                  <c:v>45.2</c:v>
                </c:pt>
                <c:pt idx="63">
                  <c:v>45.900000000000006</c:v>
                </c:pt>
                <c:pt idx="64">
                  <c:v>46.600000000000009</c:v>
                </c:pt>
                <c:pt idx="65">
                  <c:v>47.300000000000004</c:v>
                </c:pt>
                <c:pt idx="66">
                  <c:v>48</c:v>
                </c:pt>
                <c:pt idx="67">
                  <c:v>49.2</c:v>
                </c:pt>
                <c:pt idx="68">
                  <c:v>50.400000000000006</c:v>
                </c:pt>
                <c:pt idx="69">
                  <c:v>51.600000000000009</c:v>
                </c:pt>
                <c:pt idx="70">
                  <c:v>52.800000000000004</c:v>
                </c:pt>
                <c:pt idx="71">
                  <c:v>54</c:v>
                </c:pt>
                <c:pt idx="72">
                  <c:v>50.25</c:v>
                </c:pt>
                <c:pt idx="73">
                  <c:v>46.5</c:v>
                </c:pt>
                <c:pt idx="74">
                  <c:v>42.75</c:v>
                </c:pt>
                <c:pt idx="75">
                  <c:v>39</c:v>
                </c:pt>
                <c:pt idx="76">
                  <c:v>38.875</c:v>
                </c:pt>
                <c:pt idx="77">
                  <c:v>38.75</c:v>
                </c:pt>
                <c:pt idx="78">
                  <c:v>38.625</c:v>
                </c:pt>
                <c:pt idx="79">
                  <c:v>38.5</c:v>
                </c:pt>
                <c:pt idx="80">
                  <c:v>40.25</c:v>
                </c:pt>
                <c:pt idx="81">
                  <c:v>42</c:v>
                </c:pt>
                <c:pt idx="82">
                  <c:v>56</c:v>
                </c:pt>
                <c:pt idx="83">
                  <c:v>55</c:v>
                </c:pt>
                <c:pt idx="84">
                  <c:v>59.599999999999994</c:v>
                </c:pt>
                <c:pt idx="85">
                  <c:v>64.199999999999989</c:v>
                </c:pt>
                <c:pt idx="86">
                  <c:v>68.799999999999983</c:v>
                </c:pt>
                <c:pt idx="87">
                  <c:v>73.399999999999991</c:v>
                </c:pt>
                <c:pt idx="88">
                  <c:v>78</c:v>
                </c:pt>
                <c:pt idx="89">
                  <c:v>81.375</c:v>
                </c:pt>
                <c:pt idx="90">
                  <c:v>84.75</c:v>
                </c:pt>
                <c:pt idx="91">
                  <c:v>88.125</c:v>
                </c:pt>
                <c:pt idx="92">
                  <c:v>91.5</c:v>
                </c:pt>
                <c:pt idx="93">
                  <c:v>101.19999999999999</c:v>
                </c:pt>
                <c:pt idx="94">
                  <c:v>110.89999999999998</c:v>
                </c:pt>
                <c:pt idx="95">
                  <c:v>120.59999999999998</c:v>
                </c:pt>
                <c:pt idx="96">
                  <c:v>130.29999999999998</c:v>
                </c:pt>
                <c:pt idx="97">
                  <c:v>140</c:v>
                </c:pt>
                <c:pt idx="98">
                  <c:v>146.75</c:v>
                </c:pt>
                <c:pt idx="99">
                  <c:v>153.5</c:v>
                </c:pt>
                <c:pt idx="100">
                  <c:v>160.25</c:v>
                </c:pt>
                <c:pt idx="101">
                  <c:v>167</c:v>
                </c:pt>
                <c:pt idx="102">
                  <c:v>179.59999999999997</c:v>
                </c:pt>
                <c:pt idx="103">
                  <c:v>192.19999999999996</c:v>
                </c:pt>
                <c:pt idx="104">
                  <c:v>204.79999999999995</c:v>
                </c:pt>
                <c:pt idx="105">
                  <c:v>217.39999999999998</c:v>
                </c:pt>
                <c:pt idx="106">
                  <c:v>230</c:v>
                </c:pt>
                <c:pt idx="107">
                  <c:v>246.16666666666663</c:v>
                </c:pt>
                <c:pt idx="108">
                  <c:v>262.33333333333326</c:v>
                </c:pt>
                <c:pt idx="109">
                  <c:v>278.49999999999989</c:v>
                </c:pt>
                <c:pt idx="110">
                  <c:v>294.66666666666657</c:v>
                </c:pt>
                <c:pt idx="111">
                  <c:v>310.83333333333326</c:v>
                </c:pt>
                <c:pt idx="112">
                  <c:v>327</c:v>
                </c:pt>
                <c:pt idx="113">
                  <c:v>210</c:v>
                </c:pt>
                <c:pt idx="114">
                  <c:v>111</c:v>
                </c:pt>
                <c:pt idx="115">
                  <c:v>106.625</c:v>
                </c:pt>
                <c:pt idx="116">
                  <c:v>102.25</c:v>
                </c:pt>
                <c:pt idx="117">
                  <c:v>97.875</c:v>
                </c:pt>
                <c:pt idx="118">
                  <c:v>93.5</c:v>
                </c:pt>
                <c:pt idx="119">
                  <c:v>91.833333333333329</c:v>
                </c:pt>
                <c:pt idx="120">
                  <c:v>90.166666666666657</c:v>
                </c:pt>
                <c:pt idx="121">
                  <c:v>88.5</c:v>
                </c:pt>
                <c:pt idx="122">
                  <c:v>100.5</c:v>
                </c:pt>
                <c:pt idx="123">
                  <c:v>101.5</c:v>
                </c:pt>
                <c:pt idx="124">
                  <c:v>102.5</c:v>
                </c:pt>
                <c:pt idx="125">
                  <c:v>103.5</c:v>
                </c:pt>
                <c:pt idx="126">
                  <c:v>103.25</c:v>
                </c:pt>
                <c:pt idx="127">
                  <c:v>103</c:v>
                </c:pt>
                <c:pt idx="128">
                  <c:v>102.75</c:v>
                </c:pt>
                <c:pt idx="129">
                  <c:v>102.5</c:v>
                </c:pt>
                <c:pt idx="130">
                  <c:v>104.375</c:v>
                </c:pt>
                <c:pt idx="131">
                  <c:v>106.25</c:v>
                </c:pt>
                <c:pt idx="132">
                  <c:v>108.125</c:v>
                </c:pt>
                <c:pt idx="133">
                  <c:v>110</c:v>
                </c:pt>
                <c:pt idx="134">
                  <c:v>107.75</c:v>
                </c:pt>
                <c:pt idx="135">
                  <c:v>105.5</c:v>
                </c:pt>
                <c:pt idx="136">
                  <c:v>103.25</c:v>
                </c:pt>
                <c:pt idx="137">
                  <c:v>101</c:v>
                </c:pt>
                <c:pt idx="138">
                  <c:v>103.19999999999999</c:v>
                </c:pt>
                <c:pt idx="139">
                  <c:v>105.39999999999998</c:v>
                </c:pt>
                <c:pt idx="140">
                  <c:v>107.59999999999998</c:v>
                </c:pt>
                <c:pt idx="141">
                  <c:v>109.79999999999998</c:v>
                </c:pt>
                <c:pt idx="142">
                  <c:v>112</c:v>
                </c:pt>
                <c:pt idx="143">
                  <c:v>108</c:v>
                </c:pt>
                <c:pt idx="144">
                  <c:v>104</c:v>
                </c:pt>
                <c:pt idx="145">
                  <c:v>100</c:v>
                </c:pt>
                <c:pt idx="146">
                  <c:v>96</c:v>
                </c:pt>
                <c:pt idx="147">
                  <c:v>102</c:v>
                </c:pt>
                <c:pt idx="148">
                  <c:v>105</c:v>
                </c:pt>
                <c:pt idx="149">
                  <c:v>108</c:v>
                </c:pt>
                <c:pt idx="150">
                  <c:v>111</c:v>
                </c:pt>
                <c:pt idx="151">
                  <c:v>112.79999999999998</c:v>
                </c:pt>
                <c:pt idx="152">
                  <c:v>114.59999999999998</c:v>
                </c:pt>
                <c:pt idx="153">
                  <c:v>116.39999999999998</c:v>
                </c:pt>
                <c:pt idx="154">
                  <c:v>118.19999999999999</c:v>
                </c:pt>
                <c:pt idx="155">
                  <c:v>120</c:v>
                </c:pt>
                <c:pt idx="156">
                  <c:v>133</c:v>
                </c:pt>
                <c:pt idx="157">
                  <c:v>146</c:v>
                </c:pt>
                <c:pt idx="158">
                  <c:v>159</c:v>
                </c:pt>
                <c:pt idx="159">
                  <c:v>139</c:v>
                </c:pt>
                <c:pt idx="160">
                  <c:v>134.19999999999999</c:v>
                </c:pt>
                <c:pt idx="161">
                  <c:v>129.39999999999998</c:v>
                </c:pt>
                <c:pt idx="162">
                  <c:v>124.59999999999998</c:v>
                </c:pt>
                <c:pt idx="163">
                  <c:v>120</c:v>
                </c:pt>
                <c:pt idx="164">
                  <c:v>115</c:v>
                </c:pt>
                <c:pt idx="165">
                  <c:v>108.99999999999997</c:v>
                </c:pt>
                <c:pt idx="166">
                  <c:v>105.99999999999997</c:v>
                </c:pt>
                <c:pt idx="167">
                  <c:v>102.99999999999999</c:v>
                </c:pt>
                <c:pt idx="168">
                  <c:v>100</c:v>
                </c:pt>
                <c:pt idx="169">
                  <c:v>101.14285714285712</c:v>
                </c:pt>
                <c:pt idx="170">
                  <c:v>102.28571428571425</c:v>
                </c:pt>
                <c:pt idx="171">
                  <c:v>103.42857142857139</c:v>
                </c:pt>
                <c:pt idx="172">
                  <c:v>104.57142857142853</c:v>
                </c:pt>
                <c:pt idx="173">
                  <c:v>105.71428571428568</c:v>
                </c:pt>
                <c:pt idx="174">
                  <c:v>106.85714285714283</c:v>
                </c:pt>
                <c:pt idx="175">
                  <c:v>108</c:v>
                </c:pt>
                <c:pt idx="176">
                  <c:v>106.41666666666666</c:v>
                </c:pt>
                <c:pt idx="177">
                  <c:v>104.83333333333331</c:v>
                </c:pt>
                <c:pt idx="178">
                  <c:v>103.24999999999997</c:v>
                </c:pt>
                <c:pt idx="179">
                  <c:v>101.66666666666664</c:v>
                </c:pt>
                <c:pt idx="180">
                  <c:v>100.08333333333331</c:v>
                </c:pt>
                <c:pt idx="181">
                  <c:v>98.5</c:v>
                </c:pt>
                <c:pt idx="182">
                  <c:v>95.714285714285737</c:v>
                </c:pt>
                <c:pt idx="183">
                  <c:v>92.928571428571473</c:v>
                </c:pt>
                <c:pt idx="184">
                  <c:v>90.142857142857196</c:v>
                </c:pt>
                <c:pt idx="185">
                  <c:v>87.357142857142904</c:v>
                </c:pt>
                <c:pt idx="186">
                  <c:v>84.571428571428612</c:v>
                </c:pt>
                <c:pt idx="187">
                  <c:v>81.785714285714306</c:v>
                </c:pt>
                <c:pt idx="188">
                  <c:v>79</c:v>
                </c:pt>
                <c:pt idx="189">
                  <c:v>82.4</c:v>
                </c:pt>
                <c:pt idx="190">
                  <c:v>85.800000000000011</c:v>
                </c:pt>
                <c:pt idx="191">
                  <c:v>89.200000000000017</c:v>
                </c:pt>
                <c:pt idx="192">
                  <c:v>83</c:v>
                </c:pt>
                <c:pt idx="193">
                  <c:v>96</c:v>
                </c:pt>
                <c:pt idx="194">
                  <c:v>96</c:v>
                </c:pt>
                <c:pt idx="195">
                  <c:v>83.200000000000017</c:v>
                </c:pt>
                <c:pt idx="196">
                  <c:v>78.5</c:v>
                </c:pt>
                <c:pt idx="197">
                  <c:v>82.5</c:v>
                </c:pt>
                <c:pt idx="198">
                  <c:v>64</c:v>
                </c:pt>
                <c:pt idx="199">
                  <c:v>64.125</c:v>
                </c:pt>
                <c:pt idx="200">
                  <c:v>64.25</c:v>
                </c:pt>
                <c:pt idx="201">
                  <c:v>64.375</c:v>
                </c:pt>
                <c:pt idx="202">
                  <c:v>64.5</c:v>
                </c:pt>
                <c:pt idx="203">
                  <c:v>66.300000000000011</c:v>
                </c:pt>
                <c:pt idx="204">
                  <c:v>68.100000000000023</c:v>
                </c:pt>
                <c:pt idx="205">
                  <c:v>69.90000000000002</c:v>
                </c:pt>
                <c:pt idx="206">
                  <c:v>71.700000000000017</c:v>
                </c:pt>
                <c:pt idx="207">
                  <c:v>73.5</c:v>
                </c:pt>
                <c:pt idx="208">
                  <c:v>72.857142857142875</c:v>
                </c:pt>
                <c:pt idx="209">
                  <c:v>65</c:v>
                </c:pt>
                <c:pt idx="210">
                  <c:v>61.5</c:v>
                </c:pt>
                <c:pt idx="211">
                  <c:v>64</c:v>
                </c:pt>
                <c:pt idx="212">
                  <c:v>65.666704722813193</c:v>
                </c:pt>
                <c:pt idx="213">
                  <c:v>67.333352361406597</c:v>
                </c:pt>
                <c:pt idx="214">
                  <c:v>69</c:v>
                </c:pt>
                <c:pt idx="215">
                  <c:v>70.571428571428584</c:v>
                </c:pt>
                <c:pt idx="216">
                  <c:v>72.142857142857167</c:v>
                </c:pt>
                <c:pt idx="217">
                  <c:v>73.714285714285751</c:v>
                </c:pt>
                <c:pt idx="218">
                  <c:v>75.28571428571432</c:v>
                </c:pt>
                <c:pt idx="219">
                  <c:v>76.85714285714289</c:v>
                </c:pt>
                <c:pt idx="220">
                  <c:v>78.428571428571445</c:v>
                </c:pt>
                <c:pt idx="221">
                  <c:v>80</c:v>
                </c:pt>
                <c:pt idx="222">
                  <c:v>79.375000001105946</c:v>
                </c:pt>
                <c:pt idx="223">
                  <c:v>78.750000001105946</c:v>
                </c:pt>
                <c:pt idx="224">
                  <c:v>78.125000000552973</c:v>
                </c:pt>
                <c:pt idx="225">
                  <c:v>77.5</c:v>
                </c:pt>
                <c:pt idx="226">
                  <c:v>79.99991607805714</c:v>
                </c:pt>
                <c:pt idx="227">
                  <c:v>82.49991607805714</c:v>
                </c:pt>
                <c:pt idx="228">
                  <c:v>84.99995803902857</c:v>
                </c:pt>
                <c:pt idx="229">
                  <c:v>87.5</c:v>
                </c:pt>
                <c:pt idx="230">
                  <c:v>87.875021457672119</c:v>
                </c:pt>
                <c:pt idx="231">
                  <c:v>88.250021457672119</c:v>
                </c:pt>
                <c:pt idx="232">
                  <c:v>88.62501072883606</c:v>
                </c:pt>
                <c:pt idx="233">
                  <c:v>89</c:v>
                </c:pt>
                <c:pt idx="234">
                  <c:v>88</c:v>
                </c:pt>
                <c:pt idx="235">
                  <c:v>83</c:v>
                </c:pt>
                <c:pt idx="236">
                  <c:v>83</c:v>
                </c:pt>
                <c:pt idx="237">
                  <c:v>94.888888888888914</c:v>
                </c:pt>
                <c:pt idx="238">
                  <c:v>94.777777777777828</c:v>
                </c:pt>
                <c:pt idx="239">
                  <c:v>94.666666666666728</c:v>
                </c:pt>
                <c:pt idx="240">
                  <c:v>94.555555555555628</c:v>
                </c:pt>
                <c:pt idx="241">
                  <c:v>94.444444444444514</c:v>
                </c:pt>
                <c:pt idx="242">
                  <c:v>94.3333333333334</c:v>
                </c:pt>
                <c:pt idx="243">
                  <c:v>94.222222222222271</c:v>
                </c:pt>
                <c:pt idx="244">
                  <c:v>94.111111111111143</c:v>
                </c:pt>
                <c:pt idx="245">
                  <c:v>94</c:v>
                </c:pt>
                <c:pt idx="246">
                  <c:v>95.9</c:v>
                </c:pt>
                <c:pt idx="247">
                  <c:v>103.5</c:v>
                </c:pt>
                <c:pt idx="248">
                  <c:v>99.700000000000017</c:v>
                </c:pt>
                <c:pt idx="249">
                  <c:v>101.60000000000001</c:v>
                </c:pt>
                <c:pt idx="250">
                  <c:v>103.5</c:v>
                </c:pt>
                <c:pt idx="251">
                  <c:v>106.125</c:v>
                </c:pt>
                <c:pt idx="252">
                  <c:v>108.75</c:v>
                </c:pt>
                <c:pt idx="253">
                  <c:v>111.375</c:v>
                </c:pt>
                <c:pt idx="254">
                  <c:v>114</c:v>
                </c:pt>
                <c:pt idx="255">
                  <c:v>112.74999999999999</c:v>
                </c:pt>
                <c:pt idx="256">
                  <c:v>111.49999999999997</c:v>
                </c:pt>
                <c:pt idx="257">
                  <c:v>110.24999999999997</c:v>
                </c:pt>
                <c:pt idx="258">
                  <c:v>108.99999999999997</c:v>
                </c:pt>
                <c:pt idx="259">
                  <c:v>107.74999999999999</c:v>
                </c:pt>
                <c:pt idx="260">
                  <c:v>106.5</c:v>
                </c:pt>
                <c:pt idx="261">
                  <c:v>105.99999999999997</c:v>
                </c:pt>
                <c:pt idx="262">
                  <c:v>105.49999999999996</c:v>
                </c:pt>
                <c:pt idx="263">
                  <c:v>104.99999999999994</c:v>
                </c:pt>
                <c:pt idx="264">
                  <c:v>104.49999999999994</c:v>
                </c:pt>
                <c:pt idx="265">
                  <c:v>103.99999999999996</c:v>
                </c:pt>
                <c:pt idx="266">
                  <c:v>103.49999999999997</c:v>
                </c:pt>
                <c:pt idx="267">
                  <c:v>103</c:v>
                </c:pt>
                <c:pt idx="268">
                  <c:v>104.99999999999997</c:v>
                </c:pt>
                <c:pt idx="269">
                  <c:v>106.99999999999996</c:v>
                </c:pt>
                <c:pt idx="270">
                  <c:v>108.99999999999994</c:v>
                </c:pt>
                <c:pt idx="271">
                  <c:v>110.99999999999994</c:v>
                </c:pt>
                <c:pt idx="272">
                  <c:v>112.99999999999994</c:v>
                </c:pt>
                <c:pt idx="273">
                  <c:v>114.99999999999996</c:v>
                </c:pt>
                <c:pt idx="274">
                  <c:v>116.99999999999997</c:v>
                </c:pt>
                <c:pt idx="275">
                  <c:v>119</c:v>
                </c:pt>
                <c:pt idx="276">
                  <c:v>119.12499999992774</c:v>
                </c:pt>
                <c:pt idx="277">
                  <c:v>119.24999999987665</c:v>
                </c:pt>
                <c:pt idx="278">
                  <c:v>119.3749999998511</c:v>
                </c:pt>
                <c:pt idx="279">
                  <c:v>119.4999999998511</c:v>
                </c:pt>
                <c:pt idx="280">
                  <c:v>119.6249999998729</c:v>
                </c:pt>
                <c:pt idx="281">
                  <c:v>119.74999999991013</c:v>
                </c:pt>
                <c:pt idx="282">
                  <c:v>119.87499999995507</c:v>
                </c:pt>
                <c:pt idx="283">
                  <c:v>120</c:v>
                </c:pt>
                <c:pt idx="284">
                  <c:v>118.5</c:v>
                </c:pt>
                <c:pt idx="285">
                  <c:v>117</c:v>
                </c:pt>
                <c:pt idx="286">
                  <c:v>117</c:v>
                </c:pt>
                <c:pt idx="287">
                  <c:v>135</c:v>
                </c:pt>
                <c:pt idx="288">
                  <c:v>142.19999999999999</c:v>
                </c:pt>
                <c:pt idx="289">
                  <c:v>145.89999999999998</c:v>
                </c:pt>
                <c:pt idx="290">
                  <c:v>149.59999999999997</c:v>
                </c:pt>
                <c:pt idx="291">
                  <c:v>153.29999999999998</c:v>
                </c:pt>
                <c:pt idx="292">
                  <c:v>157</c:v>
                </c:pt>
                <c:pt idx="293">
                  <c:v>156.9999999991195</c:v>
                </c:pt>
                <c:pt idx="294">
                  <c:v>156.99999999884741</c:v>
                </c:pt>
                <c:pt idx="295">
                  <c:v>156.99999999906754</c:v>
                </c:pt>
                <c:pt idx="296">
                  <c:v>156.99999999953377</c:v>
                </c:pt>
                <c:pt idx="297">
                  <c:v>157</c:v>
                </c:pt>
                <c:pt idx="298">
                  <c:v>147.16666666666666</c:v>
                </c:pt>
                <c:pt idx="299">
                  <c:v>137.33333333333331</c:v>
                </c:pt>
                <c:pt idx="300">
                  <c:v>127.5</c:v>
                </c:pt>
                <c:pt idx="301">
                  <c:v>124.66670989388754</c:v>
                </c:pt>
                <c:pt idx="302">
                  <c:v>121.83335494694377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D-4F00-B0B2-4D31E934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US$ Pricing (BBSW+)'!$I$5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(BBSW+)'!$I$6:$I$308</c:f>
              <c:numCache>
                <c:formatCode>General</c:formatCode>
                <c:ptCount val="303"/>
                <c:pt idx="19" formatCode="0">
                  <c:v>86.970919977352139</c:v>
                </c:pt>
                <c:pt idx="32" formatCode="0">
                  <c:v>75.338722992228995</c:v>
                </c:pt>
                <c:pt idx="39" formatCode="0">
                  <c:v>36.810744840625901</c:v>
                </c:pt>
                <c:pt idx="45" formatCode="0">
                  <c:v>30.713807503911042</c:v>
                </c:pt>
                <c:pt idx="121" formatCode="0">
                  <c:v>58.162535084496618</c:v>
                </c:pt>
                <c:pt idx="124" formatCode="0">
                  <c:v>66.908794249969674</c:v>
                </c:pt>
                <c:pt idx="162" formatCode="0">
                  <c:v>97.891016196483932</c:v>
                </c:pt>
                <c:pt idx="189" formatCode="0">
                  <c:v>65.383102972345256</c:v>
                </c:pt>
                <c:pt idx="201" formatCode="0">
                  <c:v>46.693806897697357</c:v>
                </c:pt>
                <c:pt idx="202" formatCode="0">
                  <c:v>49.399362538483608</c:v>
                </c:pt>
                <c:pt idx="209" formatCode="0">
                  <c:v>48.386231864654789</c:v>
                </c:pt>
                <c:pt idx="217" formatCode="0">
                  <c:v>55.107805946726963</c:v>
                </c:pt>
                <c:pt idx="234" formatCode="0">
                  <c:v>68.160309945871475</c:v>
                </c:pt>
                <c:pt idx="244" formatCode="0">
                  <c:v>63.770822035200204</c:v>
                </c:pt>
                <c:pt idx="252" formatCode="0">
                  <c:v>77.903852269043185</c:v>
                </c:pt>
                <c:pt idx="257" formatCode="0">
                  <c:v>84.924534090749816</c:v>
                </c:pt>
                <c:pt idx="260" formatCode="0">
                  <c:v>80.590438502462305</c:v>
                </c:pt>
                <c:pt idx="271" formatCode="0">
                  <c:v>71.461219017983481</c:v>
                </c:pt>
                <c:pt idx="275" formatCode="0">
                  <c:v>89.192428429057216</c:v>
                </c:pt>
                <c:pt idx="276" formatCode="0">
                  <c:v>88.737530911090531</c:v>
                </c:pt>
                <c:pt idx="284" formatCode="0">
                  <c:v>89.386182635498372</c:v>
                </c:pt>
                <c:pt idx="293" formatCode="0">
                  <c:v>125.87731340173303</c:v>
                </c:pt>
                <c:pt idx="302" formatCode="0">
                  <c:v>96.427327386463389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9D-4F00-B0B2-4D31E9342DEA}"/>
            </c:ext>
          </c:extLst>
        </c:ser>
        <c:ser>
          <c:idx val="3"/>
          <c:order val="3"/>
          <c:tx>
            <c:strRef>
              <c:f>'Historical US$ Pricing (BBSW+)'!$J$5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(BBSW+)'!$J$6:$J$308</c:f>
              <c:numCache>
                <c:formatCode>General</c:formatCode>
                <c:ptCount val="303"/>
                <c:pt idx="210" formatCode="0">
                  <c:v>63.018147839392427</c:v>
                </c:pt>
                <c:pt idx="286" formatCode="0">
                  <c:v>120.74656820391698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9D-4F00-B0B2-4D31E934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3mBBSW+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A$ 3yr ANZ-SUN Pricing Differential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A$ Pricing (BBSW+)'!$E$5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(BBSW+)'!$E$6:$E$311</c:f>
              <c:numCache>
                <c:formatCode>0</c:formatCode>
                <c:ptCount val="306"/>
                <c:pt idx="0">
                  <c:v>11.5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0">
                  <c:v>20</c:v>
                </c:pt>
                <c:pt idx="11">
                  <c:v>25</c:v>
                </c:pt>
                <c:pt idx="12">
                  <c:v>22.5</c:v>
                </c:pt>
                <c:pt idx="13">
                  <c:v>30</c:v>
                </c:pt>
                <c:pt idx="14">
                  <c:v>31</c:v>
                </c:pt>
                <c:pt idx="15">
                  <c:v>23.5</c:v>
                </c:pt>
                <c:pt idx="16">
                  <c:v>16</c:v>
                </c:pt>
                <c:pt idx="17">
                  <c:v>18.5</c:v>
                </c:pt>
                <c:pt idx="18">
                  <c:v>14.5</c:v>
                </c:pt>
                <c:pt idx="19">
                  <c:v>26.5</c:v>
                </c:pt>
                <c:pt idx="20">
                  <c:v>12.5</c:v>
                </c:pt>
                <c:pt idx="21">
                  <c:v>2.75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10.5</c:v>
                </c:pt>
                <c:pt idx="26">
                  <c:v>10</c:v>
                </c:pt>
                <c:pt idx="27">
                  <c:v>11.5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10.299999999999997</c:v>
                </c:pt>
                <c:pt idx="41">
                  <c:v>10.599999999999994</c:v>
                </c:pt>
                <c:pt idx="42">
                  <c:v>10.899999999999991</c:v>
                </c:pt>
                <c:pt idx="43">
                  <c:v>9.6999999999999957</c:v>
                </c:pt>
                <c:pt idx="44">
                  <c:v>10</c:v>
                </c:pt>
                <c:pt idx="45">
                  <c:v>13.25</c:v>
                </c:pt>
                <c:pt idx="46">
                  <c:v>9</c:v>
                </c:pt>
                <c:pt idx="47">
                  <c:v>6.142857142857153</c:v>
                </c:pt>
                <c:pt idx="48">
                  <c:v>5.285714285714306</c:v>
                </c:pt>
                <c:pt idx="49">
                  <c:v>6.4285714285714519</c:v>
                </c:pt>
                <c:pt idx="50">
                  <c:v>7.0714285714285978</c:v>
                </c:pt>
                <c:pt idx="51">
                  <c:v>5.7142857142857366</c:v>
                </c:pt>
                <c:pt idx="52">
                  <c:v>4.3571428571428683</c:v>
                </c:pt>
                <c:pt idx="53">
                  <c:v>10</c:v>
                </c:pt>
                <c:pt idx="54">
                  <c:v>9.7500000000000107</c:v>
                </c:pt>
                <c:pt idx="55">
                  <c:v>8.5000000000000213</c:v>
                </c:pt>
                <c:pt idx="56">
                  <c:v>7.2500000000000284</c:v>
                </c:pt>
                <c:pt idx="57">
                  <c:v>7.5000000000000284</c:v>
                </c:pt>
                <c:pt idx="58">
                  <c:v>8.2500000000000284</c:v>
                </c:pt>
                <c:pt idx="59">
                  <c:v>8.5000000000000213</c:v>
                </c:pt>
                <c:pt idx="60">
                  <c:v>8.7500000000000142</c:v>
                </c:pt>
                <c:pt idx="61">
                  <c:v>10</c:v>
                </c:pt>
                <c:pt idx="62">
                  <c:v>10.200000000000003</c:v>
                </c:pt>
                <c:pt idx="63">
                  <c:v>9.9000000000000057</c:v>
                </c:pt>
                <c:pt idx="64">
                  <c:v>7.6000000000000085</c:v>
                </c:pt>
                <c:pt idx="65">
                  <c:v>5.8000000000000043</c:v>
                </c:pt>
                <c:pt idx="66">
                  <c:v>6</c:v>
                </c:pt>
                <c:pt idx="67">
                  <c:v>5.8333333333333286</c:v>
                </c:pt>
                <c:pt idx="68">
                  <c:v>5.6666666666666572</c:v>
                </c:pt>
                <c:pt idx="69">
                  <c:v>5.4999999999999858</c:v>
                </c:pt>
                <c:pt idx="70">
                  <c:v>5.3333333333333215</c:v>
                </c:pt>
                <c:pt idx="71">
                  <c:v>6.1666666666666572</c:v>
                </c:pt>
                <c:pt idx="72">
                  <c:v>3</c:v>
                </c:pt>
                <c:pt idx="73">
                  <c:v>12</c:v>
                </c:pt>
                <c:pt idx="74">
                  <c:v>11</c:v>
                </c:pt>
                <c:pt idx="75">
                  <c:v>10</c:v>
                </c:pt>
                <c:pt idx="76">
                  <c:v>12.142857142857153</c:v>
                </c:pt>
                <c:pt idx="77">
                  <c:v>13.285714285714306</c:v>
                </c:pt>
                <c:pt idx="78">
                  <c:v>13.428571428571452</c:v>
                </c:pt>
                <c:pt idx="79">
                  <c:v>14.071428571428598</c:v>
                </c:pt>
                <c:pt idx="80">
                  <c:v>14.714285714285737</c:v>
                </c:pt>
                <c:pt idx="81">
                  <c:v>15.857142857142868</c:v>
                </c:pt>
                <c:pt idx="82">
                  <c:v>11</c:v>
                </c:pt>
                <c:pt idx="83">
                  <c:v>12.599999999999994</c:v>
                </c:pt>
                <c:pt idx="84">
                  <c:v>11.199999999999989</c:v>
                </c:pt>
                <c:pt idx="85">
                  <c:v>12.79999999999999</c:v>
                </c:pt>
                <c:pt idx="86">
                  <c:v>10.399999999999991</c:v>
                </c:pt>
                <c:pt idx="87">
                  <c:v>12</c:v>
                </c:pt>
                <c:pt idx="88">
                  <c:v>9.5</c:v>
                </c:pt>
                <c:pt idx="89">
                  <c:v>11</c:v>
                </c:pt>
                <c:pt idx="90">
                  <c:v>10.5</c:v>
                </c:pt>
                <c:pt idx="91">
                  <c:v>13.166666666666664</c:v>
                </c:pt>
                <c:pt idx="92">
                  <c:v>14.333333333333329</c:v>
                </c:pt>
                <c:pt idx="93">
                  <c:v>16</c:v>
                </c:pt>
                <c:pt idx="94">
                  <c:v>17.299999999999997</c:v>
                </c:pt>
                <c:pt idx="95">
                  <c:v>14.099999999999994</c:v>
                </c:pt>
                <c:pt idx="96">
                  <c:v>12.899999999999991</c:v>
                </c:pt>
                <c:pt idx="97">
                  <c:v>13.699999999999989</c:v>
                </c:pt>
                <c:pt idx="98">
                  <c:v>16.5</c:v>
                </c:pt>
                <c:pt idx="99">
                  <c:v>16.666666666666657</c:v>
                </c:pt>
                <c:pt idx="100">
                  <c:v>22.833333333333329</c:v>
                </c:pt>
                <c:pt idx="101">
                  <c:v>15</c:v>
                </c:pt>
                <c:pt idx="102">
                  <c:v>13.499999999999986</c:v>
                </c:pt>
                <c:pt idx="103">
                  <c:v>14.499999999999972</c:v>
                </c:pt>
                <c:pt idx="104">
                  <c:v>15.499999999999972</c:v>
                </c:pt>
                <c:pt idx="105">
                  <c:v>13.999999999999986</c:v>
                </c:pt>
                <c:pt idx="106">
                  <c:v>12.5</c:v>
                </c:pt>
                <c:pt idx="107">
                  <c:v>15</c:v>
                </c:pt>
                <c:pt idx="108">
                  <c:v>22.5</c:v>
                </c:pt>
                <c:pt idx="109">
                  <c:v>5.25</c:v>
                </c:pt>
                <c:pt idx="110">
                  <c:v>3</c:v>
                </c:pt>
                <c:pt idx="111">
                  <c:v>12.5</c:v>
                </c:pt>
                <c:pt idx="112">
                  <c:v>12.5</c:v>
                </c:pt>
                <c:pt idx="113">
                  <c:v>5.5</c:v>
                </c:pt>
                <c:pt idx="114">
                  <c:v>8.5</c:v>
                </c:pt>
                <c:pt idx="115">
                  <c:v>6.125</c:v>
                </c:pt>
                <c:pt idx="116">
                  <c:v>17.25</c:v>
                </c:pt>
                <c:pt idx="117">
                  <c:v>13.375</c:v>
                </c:pt>
                <c:pt idx="118">
                  <c:v>9.5</c:v>
                </c:pt>
                <c:pt idx="119">
                  <c:v>8.6666666666666572</c:v>
                </c:pt>
                <c:pt idx="120">
                  <c:v>9.3333333333333286</c:v>
                </c:pt>
                <c:pt idx="121">
                  <c:v>8.5</c:v>
                </c:pt>
                <c:pt idx="122">
                  <c:v>8.25</c:v>
                </c:pt>
                <c:pt idx="123">
                  <c:v>10.5</c:v>
                </c:pt>
                <c:pt idx="124">
                  <c:v>10.75</c:v>
                </c:pt>
                <c:pt idx="125">
                  <c:v>10</c:v>
                </c:pt>
                <c:pt idx="126">
                  <c:v>11.599999999999994</c:v>
                </c:pt>
                <c:pt idx="127">
                  <c:v>12.199999999999989</c:v>
                </c:pt>
                <c:pt idx="128">
                  <c:v>11.799999999999983</c:v>
                </c:pt>
                <c:pt idx="129">
                  <c:v>11.399999999999991</c:v>
                </c:pt>
                <c:pt idx="130">
                  <c:v>11</c:v>
                </c:pt>
                <c:pt idx="131">
                  <c:v>11.333333333333314</c:v>
                </c:pt>
                <c:pt idx="132">
                  <c:v>12.166666666666643</c:v>
                </c:pt>
                <c:pt idx="133">
                  <c:v>9.9999999999999716</c:v>
                </c:pt>
                <c:pt idx="134">
                  <c:v>11.333333333333314</c:v>
                </c:pt>
                <c:pt idx="135">
                  <c:v>11.166666666666657</c:v>
                </c:pt>
                <c:pt idx="136">
                  <c:v>13</c:v>
                </c:pt>
                <c:pt idx="137">
                  <c:v>14.999999999999986</c:v>
                </c:pt>
                <c:pt idx="138">
                  <c:v>10.999999999999972</c:v>
                </c:pt>
                <c:pt idx="139">
                  <c:v>6.9999999999999716</c:v>
                </c:pt>
                <c:pt idx="140">
                  <c:v>2.9999999999999716</c:v>
                </c:pt>
                <c:pt idx="141">
                  <c:v>4.4999999999999858</c:v>
                </c:pt>
                <c:pt idx="142">
                  <c:v>4</c:v>
                </c:pt>
                <c:pt idx="143">
                  <c:v>7.5</c:v>
                </c:pt>
                <c:pt idx="144">
                  <c:v>9</c:v>
                </c:pt>
                <c:pt idx="145">
                  <c:v>8.5</c:v>
                </c:pt>
                <c:pt idx="146">
                  <c:v>8</c:v>
                </c:pt>
                <c:pt idx="147">
                  <c:v>10</c:v>
                </c:pt>
                <c:pt idx="148">
                  <c:v>9</c:v>
                </c:pt>
                <c:pt idx="149">
                  <c:v>6</c:v>
                </c:pt>
                <c:pt idx="150">
                  <c:v>11.5</c:v>
                </c:pt>
                <c:pt idx="151">
                  <c:v>10.562499999999972</c:v>
                </c:pt>
                <c:pt idx="152">
                  <c:v>10.124999999999957</c:v>
                </c:pt>
                <c:pt idx="153">
                  <c:v>10.687499999999943</c:v>
                </c:pt>
                <c:pt idx="154">
                  <c:v>10.249999999999943</c:v>
                </c:pt>
                <c:pt idx="155">
                  <c:v>3.8124999999999432</c:v>
                </c:pt>
                <c:pt idx="156">
                  <c:v>5.3749999999999574</c:v>
                </c:pt>
                <c:pt idx="157">
                  <c:v>6.9374999999999716</c:v>
                </c:pt>
                <c:pt idx="158">
                  <c:v>6.5</c:v>
                </c:pt>
                <c:pt idx="159">
                  <c:v>4.25</c:v>
                </c:pt>
                <c:pt idx="160">
                  <c:v>5</c:v>
                </c:pt>
                <c:pt idx="161">
                  <c:v>3.75</c:v>
                </c:pt>
                <c:pt idx="162">
                  <c:v>5.5</c:v>
                </c:pt>
                <c:pt idx="163">
                  <c:v>6.5</c:v>
                </c:pt>
                <c:pt idx="164">
                  <c:v>8.5</c:v>
                </c:pt>
                <c:pt idx="165">
                  <c:v>7.9166666666666856</c:v>
                </c:pt>
                <c:pt idx="166">
                  <c:v>7.333333333333357</c:v>
                </c:pt>
                <c:pt idx="167">
                  <c:v>7.2500000000000284</c:v>
                </c:pt>
                <c:pt idx="168">
                  <c:v>6.6666666666666856</c:v>
                </c:pt>
                <c:pt idx="169">
                  <c:v>6.0833333333333428</c:v>
                </c:pt>
                <c:pt idx="170">
                  <c:v>5.5</c:v>
                </c:pt>
                <c:pt idx="171">
                  <c:v>6.0000000000000284</c:v>
                </c:pt>
                <c:pt idx="172">
                  <c:v>6.5000000000000426</c:v>
                </c:pt>
                <c:pt idx="173">
                  <c:v>8.0000000000000568</c:v>
                </c:pt>
                <c:pt idx="174">
                  <c:v>8.5000000000000568</c:v>
                </c:pt>
                <c:pt idx="175">
                  <c:v>9.5000000000000426</c:v>
                </c:pt>
                <c:pt idx="176">
                  <c:v>9.5000000000000284</c:v>
                </c:pt>
                <c:pt idx="177">
                  <c:v>8.5</c:v>
                </c:pt>
                <c:pt idx="178">
                  <c:v>9.8000000000000114</c:v>
                </c:pt>
                <c:pt idx="179">
                  <c:v>8.1000000000000227</c:v>
                </c:pt>
                <c:pt idx="180">
                  <c:v>8.4000000000000199</c:v>
                </c:pt>
                <c:pt idx="181">
                  <c:v>7.7000000000000171</c:v>
                </c:pt>
                <c:pt idx="182">
                  <c:v>8</c:v>
                </c:pt>
                <c:pt idx="183">
                  <c:v>6.625</c:v>
                </c:pt>
                <c:pt idx="184">
                  <c:v>9.25</c:v>
                </c:pt>
                <c:pt idx="185">
                  <c:v>11.875</c:v>
                </c:pt>
                <c:pt idx="186">
                  <c:v>9.5</c:v>
                </c:pt>
                <c:pt idx="187">
                  <c:v>8.9999999999999858</c:v>
                </c:pt>
                <c:pt idx="188">
                  <c:v>10.499999999999972</c:v>
                </c:pt>
                <c:pt idx="189">
                  <c:v>9.9999999999999716</c:v>
                </c:pt>
                <c:pt idx="190">
                  <c:v>9.4999999999999858</c:v>
                </c:pt>
                <c:pt idx="191">
                  <c:v>10</c:v>
                </c:pt>
                <c:pt idx="192">
                  <c:v>7.5</c:v>
                </c:pt>
                <c:pt idx="193">
                  <c:v>10</c:v>
                </c:pt>
                <c:pt idx="194">
                  <c:v>4.5</c:v>
                </c:pt>
                <c:pt idx="195">
                  <c:v>3</c:v>
                </c:pt>
                <c:pt idx="196">
                  <c:v>10</c:v>
                </c:pt>
                <c:pt idx="197">
                  <c:v>12.75</c:v>
                </c:pt>
                <c:pt idx="198">
                  <c:v>12.5</c:v>
                </c:pt>
                <c:pt idx="199">
                  <c:v>12.25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11</c:v>
                </c:pt>
                <c:pt idx="206">
                  <c:v>11.000000000000014</c:v>
                </c:pt>
                <c:pt idx="207">
                  <c:v>12.000000000000028</c:v>
                </c:pt>
                <c:pt idx="208">
                  <c:v>11.000000000000028</c:v>
                </c:pt>
                <c:pt idx="209">
                  <c:v>12.000000000000028</c:v>
                </c:pt>
                <c:pt idx="210">
                  <c:v>12.000000000000014</c:v>
                </c:pt>
                <c:pt idx="211">
                  <c:v>12</c:v>
                </c:pt>
                <c:pt idx="212">
                  <c:v>12.166666666666671</c:v>
                </c:pt>
                <c:pt idx="213">
                  <c:v>14.333333333333343</c:v>
                </c:pt>
                <c:pt idx="214">
                  <c:v>14.5</c:v>
                </c:pt>
                <c:pt idx="215">
                  <c:v>13.749999999999986</c:v>
                </c:pt>
                <c:pt idx="216">
                  <c:v>13.999999999999972</c:v>
                </c:pt>
                <c:pt idx="217">
                  <c:v>14.249999999999972</c:v>
                </c:pt>
                <c:pt idx="218">
                  <c:v>14.499999999999972</c:v>
                </c:pt>
                <c:pt idx="219">
                  <c:v>14.749999999999986</c:v>
                </c:pt>
                <c:pt idx="220">
                  <c:v>14</c:v>
                </c:pt>
                <c:pt idx="221">
                  <c:v>13.375</c:v>
                </c:pt>
                <c:pt idx="222">
                  <c:v>12.75</c:v>
                </c:pt>
                <c:pt idx="223">
                  <c:v>12.125</c:v>
                </c:pt>
                <c:pt idx="224">
                  <c:v>11.5</c:v>
                </c:pt>
                <c:pt idx="225">
                  <c:v>14</c:v>
                </c:pt>
                <c:pt idx="226">
                  <c:v>12.5</c:v>
                </c:pt>
                <c:pt idx="227">
                  <c:v>14</c:v>
                </c:pt>
                <c:pt idx="228">
                  <c:v>16.5</c:v>
                </c:pt>
                <c:pt idx="229">
                  <c:v>16.999999999999986</c:v>
                </c:pt>
                <c:pt idx="230">
                  <c:v>16.499999999999972</c:v>
                </c:pt>
                <c:pt idx="231">
                  <c:v>16.499999999999972</c:v>
                </c:pt>
                <c:pt idx="232">
                  <c:v>17.499999999999986</c:v>
                </c:pt>
                <c:pt idx="233">
                  <c:v>17.5</c:v>
                </c:pt>
                <c:pt idx="234">
                  <c:v>13.666666666666657</c:v>
                </c:pt>
                <c:pt idx="235">
                  <c:v>11.833333333333314</c:v>
                </c:pt>
                <c:pt idx="236">
                  <c:v>11.999999999999972</c:v>
                </c:pt>
                <c:pt idx="237">
                  <c:v>11.166666666666643</c:v>
                </c:pt>
                <c:pt idx="238">
                  <c:v>10.833333333333314</c:v>
                </c:pt>
                <c:pt idx="239">
                  <c:v>11.5</c:v>
                </c:pt>
                <c:pt idx="240">
                  <c:v>14.5</c:v>
                </c:pt>
                <c:pt idx="241">
                  <c:v>14.5</c:v>
                </c:pt>
                <c:pt idx="242">
                  <c:v>14.5</c:v>
                </c:pt>
                <c:pt idx="243">
                  <c:v>15.749999999999986</c:v>
                </c:pt>
                <c:pt idx="244">
                  <c:v>17.999999999999972</c:v>
                </c:pt>
                <c:pt idx="245">
                  <c:v>19.249999999999972</c:v>
                </c:pt>
                <c:pt idx="246">
                  <c:v>16.499999999999972</c:v>
                </c:pt>
                <c:pt idx="247">
                  <c:v>12.749999999999986</c:v>
                </c:pt>
                <c:pt idx="248">
                  <c:v>14</c:v>
                </c:pt>
                <c:pt idx="249">
                  <c:v>14.299999999999983</c:v>
                </c:pt>
                <c:pt idx="250">
                  <c:v>15.59999999999998</c:v>
                </c:pt>
                <c:pt idx="251">
                  <c:v>14.899999999999977</c:v>
                </c:pt>
                <c:pt idx="252">
                  <c:v>13.199999999999989</c:v>
                </c:pt>
                <c:pt idx="253">
                  <c:v>14.5</c:v>
                </c:pt>
                <c:pt idx="254">
                  <c:v>10.875</c:v>
                </c:pt>
                <c:pt idx="255">
                  <c:v>10.25</c:v>
                </c:pt>
                <c:pt idx="256">
                  <c:v>9.625</c:v>
                </c:pt>
                <c:pt idx="257">
                  <c:v>10</c:v>
                </c:pt>
                <c:pt idx="258">
                  <c:v>9.2857142857142634</c:v>
                </c:pt>
                <c:pt idx="259">
                  <c:v>10.571428571428527</c:v>
                </c:pt>
                <c:pt idx="260">
                  <c:v>12.857142857142804</c:v>
                </c:pt>
                <c:pt idx="261">
                  <c:v>15.642857142857096</c:v>
                </c:pt>
                <c:pt idx="262">
                  <c:v>14.928571428571388</c:v>
                </c:pt>
                <c:pt idx="263">
                  <c:v>14.214285714285694</c:v>
                </c:pt>
                <c:pt idx="264">
                  <c:v>13.5</c:v>
                </c:pt>
                <c:pt idx="265">
                  <c:v>13.499999999999986</c:v>
                </c:pt>
                <c:pt idx="266">
                  <c:v>13.499999999999972</c:v>
                </c:pt>
                <c:pt idx="267">
                  <c:v>13.499999999999972</c:v>
                </c:pt>
                <c:pt idx="268">
                  <c:v>14.999999999999986</c:v>
                </c:pt>
                <c:pt idx="269">
                  <c:v>15</c:v>
                </c:pt>
                <c:pt idx="270">
                  <c:v>16.875</c:v>
                </c:pt>
                <c:pt idx="271">
                  <c:v>16.25</c:v>
                </c:pt>
                <c:pt idx="272">
                  <c:v>18.125</c:v>
                </c:pt>
                <c:pt idx="273">
                  <c:v>20</c:v>
                </c:pt>
                <c:pt idx="274">
                  <c:v>19.499999999999986</c:v>
                </c:pt>
                <c:pt idx="275">
                  <c:v>18.999999999999972</c:v>
                </c:pt>
                <c:pt idx="276">
                  <c:v>18.499999999999972</c:v>
                </c:pt>
                <c:pt idx="277">
                  <c:v>15.499999999999986</c:v>
                </c:pt>
                <c:pt idx="278">
                  <c:v>17.5</c:v>
                </c:pt>
                <c:pt idx="279">
                  <c:v>15.166666666666657</c:v>
                </c:pt>
                <c:pt idx="280">
                  <c:v>13.333333333333329</c:v>
                </c:pt>
                <c:pt idx="281">
                  <c:v>20</c:v>
                </c:pt>
                <c:pt idx="282">
                  <c:v>22.499999999999986</c:v>
                </c:pt>
                <c:pt idx="283">
                  <c:v>14.999999999999972</c:v>
                </c:pt>
                <c:pt idx="284">
                  <c:v>17.499999999999972</c:v>
                </c:pt>
                <c:pt idx="285">
                  <c:v>14.999999999999986</c:v>
                </c:pt>
                <c:pt idx="286">
                  <c:v>13.5</c:v>
                </c:pt>
                <c:pt idx="287">
                  <c:v>13.5</c:v>
                </c:pt>
                <c:pt idx="288">
                  <c:v>12.5</c:v>
                </c:pt>
                <c:pt idx="289">
                  <c:v>15</c:v>
                </c:pt>
                <c:pt idx="290">
                  <c:v>15</c:v>
                </c:pt>
                <c:pt idx="291">
                  <c:v>18.75</c:v>
                </c:pt>
                <c:pt idx="292">
                  <c:v>20</c:v>
                </c:pt>
                <c:pt idx="293">
                  <c:v>23.75</c:v>
                </c:pt>
                <c:pt idx="294">
                  <c:v>22.5</c:v>
                </c:pt>
                <c:pt idx="295">
                  <c:v>16.499999999999986</c:v>
                </c:pt>
                <c:pt idx="296">
                  <c:v>13.499999999999972</c:v>
                </c:pt>
                <c:pt idx="297">
                  <c:v>14.499999999999972</c:v>
                </c:pt>
                <c:pt idx="298">
                  <c:v>14.999999999999986</c:v>
                </c:pt>
                <c:pt idx="299">
                  <c:v>12.5</c:v>
                </c:pt>
                <c:pt idx="300">
                  <c:v>19.375</c:v>
                </c:pt>
                <c:pt idx="301">
                  <c:v>16.25</c:v>
                </c:pt>
                <c:pt idx="302">
                  <c:v>15.125</c:v>
                </c:pt>
                <c:pt idx="303">
                  <c:v>15</c:v>
                </c:pt>
                <c:pt idx="304">
                  <c:v>14.375</c:v>
                </c:pt>
                <c:pt idx="305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C-4CCF-933A-6160B88D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A$ 5yr Senior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A$ Pricing (BBSW+)'!$F$5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(BBSW+)'!$F$6:$F$311</c:f>
              <c:numCache>
                <c:formatCode>General</c:formatCode>
                <c:ptCount val="306"/>
                <c:pt idx="0">
                  <c:v>110</c:v>
                </c:pt>
                <c:pt idx="1">
                  <c:v>105</c:v>
                </c:pt>
                <c:pt idx="2">
                  <c:v>105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 formatCode="0">
                  <c:v>96.5</c:v>
                </c:pt>
                <c:pt idx="7">
                  <c:v>98</c:v>
                </c:pt>
                <c:pt idx="8" formatCode="0">
                  <c:v>99</c:v>
                </c:pt>
                <c:pt idx="9" formatCode="0">
                  <c:v>101</c:v>
                </c:pt>
                <c:pt idx="10" formatCode="0">
                  <c:v>100</c:v>
                </c:pt>
                <c:pt idx="11" formatCode="0">
                  <c:v>115</c:v>
                </c:pt>
                <c:pt idx="12" formatCode="0">
                  <c:v>120</c:v>
                </c:pt>
                <c:pt idx="13" formatCode="0">
                  <c:v>120</c:v>
                </c:pt>
                <c:pt idx="14" formatCode="0">
                  <c:v>115</c:v>
                </c:pt>
                <c:pt idx="15" formatCode="0">
                  <c:v>115</c:v>
                </c:pt>
                <c:pt idx="16" formatCode="0">
                  <c:v>115</c:v>
                </c:pt>
                <c:pt idx="17" formatCode="0">
                  <c:v>115</c:v>
                </c:pt>
                <c:pt idx="18" formatCode="0">
                  <c:v>107.5</c:v>
                </c:pt>
                <c:pt idx="19" formatCode="0">
                  <c:v>112.5</c:v>
                </c:pt>
                <c:pt idx="20" formatCode="0">
                  <c:v>112.5</c:v>
                </c:pt>
                <c:pt idx="21" formatCode="0">
                  <c:v>115</c:v>
                </c:pt>
                <c:pt idx="22" formatCode="0">
                  <c:v>105</c:v>
                </c:pt>
                <c:pt idx="23" formatCode="0">
                  <c:v>97</c:v>
                </c:pt>
                <c:pt idx="24" formatCode="0">
                  <c:v>95</c:v>
                </c:pt>
                <c:pt idx="25" formatCode="0">
                  <c:v>93.5</c:v>
                </c:pt>
                <c:pt idx="26" formatCode="0">
                  <c:v>92</c:v>
                </c:pt>
                <c:pt idx="27" formatCode="0">
                  <c:v>90</c:v>
                </c:pt>
                <c:pt idx="28" formatCode="0">
                  <c:v>92.5</c:v>
                </c:pt>
                <c:pt idx="29" formatCode="0">
                  <c:v>95</c:v>
                </c:pt>
                <c:pt idx="30" formatCode="0">
                  <c:v>100</c:v>
                </c:pt>
                <c:pt idx="31" formatCode="0">
                  <c:v>95</c:v>
                </c:pt>
                <c:pt idx="32" formatCode="0">
                  <c:v>85</c:v>
                </c:pt>
                <c:pt idx="33" formatCode="0">
                  <c:v>75</c:v>
                </c:pt>
                <c:pt idx="34" formatCode="0">
                  <c:v>72</c:v>
                </c:pt>
                <c:pt idx="35" formatCode="0">
                  <c:v>68</c:v>
                </c:pt>
                <c:pt idx="36" formatCode="0">
                  <c:v>70</c:v>
                </c:pt>
                <c:pt idx="37" formatCode="0">
                  <c:v>70</c:v>
                </c:pt>
                <c:pt idx="38" formatCode="0">
                  <c:v>70</c:v>
                </c:pt>
                <c:pt idx="39" formatCode="0">
                  <c:v>65</c:v>
                </c:pt>
                <c:pt idx="40" formatCode="0">
                  <c:v>65</c:v>
                </c:pt>
                <c:pt idx="41" formatCode="0">
                  <c:v>65</c:v>
                </c:pt>
                <c:pt idx="42" formatCode="0">
                  <c:v>68</c:v>
                </c:pt>
                <c:pt idx="43" formatCode="0">
                  <c:v>70</c:v>
                </c:pt>
                <c:pt idx="44" formatCode="0">
                  <c:v>71.5</c:v>
                </c:pt>
                <c:pt idx="45" formatCode="0">
                  <c:v>63</c:v>
                </c:pt>
                <c:pt idx="46" formatCode="0">
                  <c:v>62</c:v>
                </c:pt>
                <c:pt idx="47" formatCode="0">
                  <c:v>61</c:v>
                </c:pt>
                <c:pt idx="48" formatCode="0">
                  <c:v>60</c:v>
                </c:pt>
                <c:pt idx="49" formatCode="0">
                  <c:v>55</c:v>
                </c:pt>
                <c:pt idx="50" formatCode="0">
                  <c:v>51.5</c:v>
                </c:pt>
                <c:pt idx="51" formatCode="0">
                  <c:v>50</c:v>
                </c:pt>
                <c:pt idx="52" formatCode="0">
                  <c:v>48.5</c:v>
                </c:pt>
                <c:pt idx="53" formatCode="0">
                  <c:v>40</c:v>
                </c:pt>
                <c:pt idx="54" formatCode="0">
                  <c:v>41.5</c:v>
                </c:pt>
                <c:pt idx="55" formatCode="0">
                  <c:v>44</c:v>
                </c:pt>
                <c:pt idx="56" formatCode="0">
                  <c:v>46.5</c:v>
                </c:pt>
                <c:pt idx="57" formatCode="0">
                  <c:v>47</c:v>
                </c:pt>
                <c:pt idx="58" formatCode="0">
                  <c:v>47</c:v>
                </c:pt>
                <c:pt idx="59" formatCode="0">
                  <c:v>49</c:v>
                </c:pt>
                <c:pt idx="60" formatCode="0">
                  <c:v>50</c:v>
                </c:pt>
                <c:pt idx="61" formatCode="0">
                  <c:v>50</c:v>
                </c:pt>
                <c:pt idx="62" formatCode="0">
                  <c:v>50</c:v>
                </c:pt>
                <c:pt idx="63" formatCode="0">
                  <c:v>48.5</c:v>
                </c:pt>
                <c:pt idx="64" formatCode="0">
                  <c:v>50</c:v>
                </c:pt>
                <c:pt idx="65" formatCode="0">
                  <c:v>48.5</c:v>
                </c:pt>
                <c:pt idx="66" formatCode="0">
                  <c:v>47</c:v>
                </c:pt>
                <c:pt idx="67" formatCode="0">
                  <c:v>46</c:v>
                </c:pt>
                <c:pt idx="68" formatCode="0">
                  <c:v>45</c:v>
                </c:pt>
                <c:pt idx="69" formatCode="0">
                  <c:v>45</c:v>
                </c:pt>
                <c:pt idx="70" formatCode="0">
                  <c:v>45</c:v>
                </c:pt>
                <c:pt idx="71" formatCode="0">
                  <c:v>44</c:v>
                </c:pt>
                <c:pt idx="72" formatCode="0">
                  <c:v>44</c:v>
                </c:pt>
                <c:pt idx="73" formatCode="0">
                  <c:v>34</c:v>
                </c:pt>
                <c:pt idx="74" formatCode="0">
                  <c:v>34</c:v>
                </c:pt>
                <c:pt idx="75" formatCode="0">
                  <c:v>34</c:v>
                </c:pt>
                <c:pt idx="76" formatCode="0">
                  <c:v>33</c:v>
                </c:pt>
                <c:pt idx="77" formatCode="0">
                  <c:v>33</c:v>
                </c:pt>
                <c:pt idx="78" formatCode="0">
                  <c:v>33</c:v>
                </c:pt>
                <c:pt idx="79" formatCode="0">
                  <c:v>35</c:v>
                </c:pt>
                <c:pt idx="80" formatCode="0">
                  <c:v>35</c:v>
                </c:pt>
                <c:pt idx="81" formatCode="0">
                  <c:v>35</c:v>
                </c:pt>
                <c:pt idx="82" formatCode="0">
                  <c:v>44</c:v>
                </c:pt>
                <c:pt idx="83" formatCode="0">
                  <c:v>46.5</c:v>
                </c:pt>
                <c:pt idx="84" formatCode="0">
                  <c:v>54</c:v>
                </c:pt>
                <c:pt idx="85" formatCode="0">
                  <c:v>55</c:v>
                </c:pt>
                <c:pt idx="86" formatCode="0">
                  <c:v>58</c:v>
                </c:pt>
                <c:pt idx="87" formatCode="0">
                  <c:v>59</c:v>
                </c:pt>
                <c:pt idx="88" formatCode="0">
                  <c:v>61.5</c:v>
                </c:pt>
                <c:pt idx="89" formatCode="0">
                  <c:v>59</c:v>
                </c:pt>
                <c:pt idx="90" formatCode="0">
                  <c:v>59</c:v>
                </c:pt>
                <c:pt idx="91" formatCode="0">
                  <c:v>59</c:v>
                </c:pt>
                <c:pt idx="92" formatCode="0">
                  <c:v>56.5</c:v>
                </c:pt>
                <c:pt idx="93" formatCode="0">
                  <c:v>56.5</c:v>
                </c:pt>
                <c:pt idx="94" formatCode="0">
                  <c:v>59</c:v>
                </c:pt>
                <c:pt idx="95" formatCode="0">
                  <c:v>65</c:v>
                </c:pt>
                <c:pt idx="96" formatCode="0">
                  <c:v>69</c:v>
                </c:pt>
                <c:pt idx="97" formatCode="0">
                  <c:v>71</c:v>
                </c:pt>
                <c:pt idx="98" formatCode="0">
                  <c:v>71</c:v>
                </c:pt>
                <c:pt idx="99" formatCode="0">
                  <c:v>75</c:v>
                </c:pt>
                <c:pt idx="100" formatCode="0">
                  <c:v>73</c:v>
                </c:pt>
                <c:pt idx="101" formatCode="0">
                  <c:v>85</c:v>
                </c:pt>
                <c:pt idx="102" formatCode="0">
                  <c:v>90</c:v>
                </c:pt>
                <c:pt idx="103" formatCode="0">
                  <c:v>92.5</c:v>
                </c:pt>
                <c:pt idx="104" formatCode="0">
                  <c:v>95</c:v>
                </c:pt>
                <c:pt idx="105" formatCode="0">
                  <c:v>100</c:v>
                </c:pt>
                <c:pt idx="106" formatCode="0">
                  <c:v>105</c:v>
                </c:pt>
                <c:pt idx="107" formatCode="0">
                  <c:v>110</c:v>
                </c:pt>
                <c:pt idx="108" formatCode="0">
                  <c:v>110</c:v>
                </c:pt>
                <c:pt idx="109" formatCode="0">
                  <c:v>145</c:v>
                </c:pt>
                <c:pt idx="110" formatCode="0">
                  <c:v>165</c:v>
                </c:pt>
                <c:pt idx="111" formatCode="0">
                  <c:v>165</c:v>
                </c:pt>
                <c:pt idx="112" formatCode="0">
                  <c:v>155</c:v>
                </c:pt>
                <c:pt idx="113" formatCode="0">
                  <c:v>132.5</c:v>
                </c:pt>
                <c:pt idx="114" formatCode="0">
                  <c:v>85</c:v>
                </c:pt>
                <c:pt idx="115" formatCode="0">
                  <c:v>85</c:v>
                </c:pt>
                <c:pt idx="116" formatCode="0">
                  <c:v>69</c:v>
                </c:pt>
                <c:pt idx="117" formatCode="0">
                  <c:v>73</c:v>
                </c:pt>
                <c:pt idx="118" formatCode="0">
                  <c:v>74.5</c:v>
                </c:pt>
                <c:pt idx="119" formatCode="0">
                  <c:v>75</c:v>
                </c:pt>
                <c:pt idx="120" formatCode="0">
                  <c:v>76</c:v>
                </c:pt>
                <c:pt idx="121" formatCode="0">
                  <c:v>76.5</c:v>
                </c:pt>
                <c:pt idx="122" formatCode="0">
                  <c:v>78</c:v>
                </c:pt>
                <c:pt idx="123" formatCode="0">
                  <c:v>78</c:v>
                </c:pt>
                <c:pt idx="124" formatCode="0">
                  <c:v>77.5</c:v>
                </c:pt>
                <c:pt idx="125" formatCode="0">
                  <c:v>84</c:v>
                </c:pt>
                <c:pt idx="126" formatCode="0">
                  <c:v>82</c:v>
                </c:pt>
                <c:pt idx="127" formatCode="0">
                  <c:v>79.5</c:v>
                </c:pt>
                <c:pt idx="128" formatCode="0">
                  <c:v>82</c:v>
                </c:pt>
                <c:pt idx="129" formatCode="0">
                  <c:v>81</c:v>
                </c:pt>
                <c:pt idx="130" formatCode="0">
                  <c:v>81.5</c:v>
                </c:pt>
                <c:pt idx="131" formatCode="0">
                  <c:v>80</c:v>
                </c:pt>
                <c:pt idx="132" formatCode="0">
                  <c:v>77</c:v>
                </c:pt>
                <c:pt idx="133" formatCode="0">
                  <c:v>77</c:v>
                </c:pt>
                <c:pt idx="134" formatCode="0">
                  <c:v>75</c:v>
                </c:pt>
                <c:pt idx="135" formatCode="0">
                  <c:v>74</c:v>
                </c:pt>
                <c:pt idx="136" formatCode="0">
                  <c:v>70</c:v>
                </c:pt>
                <c:pt idx="137" formatCode="0">
                  <c:v>67</c:v>
                </c:pt>
                <c:pt idx="138" formatCode="0">
                  <c:v>72.5</c:v>
                </c:pt>
                <c:pt idx="139" formatCode="0">
                  <c:v>81.5</c:v>
                </c:pt>
                <c:pt idx="140" formatCode="0">
                  <c:v>89</c:v>
                </c:pt>
                <c:pt idx="141" formatCode="0">
                  <c:v>89</c:v>
                </c:pt>
                <c:pt idx="142" formatCode="0">
                  <c:v>92</c:v>
                </c:pt>
                <c:pt idx="143" formatCode="0">
                  <c:v>87</c:v>
                </c:pt>
                <c:pt idx="144" formatCode="0">
                  <c:v>85.5</c:v>
                </c:pt>
                <c:pt idx="145" formatCode="0">
                  <c:v>85</c:v>
                </c:pt>
                <c:pt idx="146" formatCode="0">
                  <c:v>85</c:v>
                </c:pt>
                <c:pt idx="147" formatCode="0">
                  <c:v>84.5</c:v>
                </c:pt>
                <c:pt idx="148" formatCode="0">
                  <c:v>86</c:v>
                </c:pt>
                <c:pt idx="149" formatCode="0">
                  <c:v>92.5</c:v>
                </c:pt>
                <c:pt idx="150" formatCode="0">
                  <c:v>100</c:v>
                </c:pt>
                <c:pt idx="151" formatCode="0">
                  <c:v>100</c:v>
                </c:pt>
                <c:pt idx="152" formatCode="0">
                  <c:v>102</c:v>
                </c:pt>
                <c:pt idx="153" formatCode="0">
                  <c:v>102</c:v>
                </c:pt>
                <c:pt idx="154" formatCode="0">
                  <c:v>102</c:v>
                </c:pt>
                <c:pt idx="155" formatCode="0">
                  <c:v>110</c:v>
                </c:pt>
                <c:pt idx="156" formatCode="0">
                  <c:v>110.5</c:v>
                </c:pt>
                <c:pt idx="157" formatCode="0">
                  <c:v>111.5</c:v>
                </c:pt>
                <c:pt idx="158" formatCode="0">
                  <c:v>113</c:v>
                </c:pt>
                <c:pt idx="159" formatCode="0">
                  <c:v>112.5</c:v>
                </c:pt>
                <c:pt idx="160" formatCode="0">
                  <c:v>109</c:v>
                </c:pt>
                <c:pt idx="161" formatCode="0">
                  <c:v>109</c:v>
                </c:pt>
                <c:pt idx="162" formatCode="0">
                  <c:v>103</c:v>
                </c:pt>
                <c:pt idx="163" formatCode="0">
                  <c:v>99</c:v>
                </c:pt>
                <c:pt idx="164" formatCode="0">
                  <c:v>95</c:v>
                </c:pt>
                <c:pt idx="165" formatCode="0">
                  <c:v>95</c:v>
                </c:pt>
                <c:pt idx="166" formatCode="0">
                  <c:v>93</c:v>
                </c:pt>
                <c:pt idx="167" formatCode="0">
                  <c:v>92.5</c:v>
                </c:pt>
                <c:pt idx="168" formatCode="0">
                  <c:v>92.5</c:v>
                </c:pt>
                <c:pt idx="169" formatCode="0">
                  <c:v>92.5</c:v>
                </c:pt>
                <c:pt idx="170" formatCode="0">
                  <c:v>92.5</c:v>
                </c:pt>
                <c:pt idx="171" formatCode="0">
                  <c:v>93</c:v>
                </c:pt>
                <c:pt idx="172" formatCode="0">
                  <c:v>93</c:v>
                </c:pt>
                <c:pt idx="173" formatCode="0">
                  <c:v>91.5</c:v>
                </c:pt>
                <c:pt idx="174" formatCode="0">
                  <c:v>91.5</c:v>
                </c:pt>
                <c:pt idx="175" formatCode="0">
                  <c:v>91</c:v>
                </c:pt>
                <c:pt idx="176" formatCode="0">
                  <c:v>93</c:v>
                </c:pt>
                <c:pt idx="177" formatCode="0">
                  <c:v>93</c:v>
                </c:pt>
                <c:pt idx="178" formatCode="0">
                  <c:v>94</c:v>
                </c:pt>
                <c:pt idx="179" formatCode="0">
                  <c:v>96.5</c:v>
                </c:pt>
                <c:pt idx="180" formatCode="0">
                  <c:v>97.5</c:v>
                </c:pt>
                <c:pt idx="181" formatCode="0">
                  <c:v>97.5</c:v>
                </c:pt>
                <c:pt idx="182" formatCode="0">
                  <c:v>96.5</c:v>
                </c:pt>
                <c:pt idx="183" formatCode="0">
                  <c:v>96.5</c:v>
                </c:pt>
                <c:pt idx="184" formatCode="0">
                  <c:v>95</c:v>
                </c:pt>
                <c:pt idx="185" formatCode="0">
                  <c:v>93</c:v>
                </c:pt>
                <c:pt idx="186" formatCode="0">
                  <c:v>93</c:v>
                </c:pt>
                <c:pt idx="187" formatCode="0">
                  <c:v>93</c:v>
                </c:pt>
                <c:pt idx="188" formatCode="0">
                  <c:v>90</c:v>
                </c:pt>
                <c:pt idx="189" formatCode="0">
                  <c:v>90</c:v>
                </c:pt>
                <c:pt idx="190" formatCode="0">
                  <c:v>90</c:v>
                </c:pt>
                <c:pt idx="191" formatCode="0">
                  <c:v>90</c:v>
                </c:pt>
                <c:pt idx="192" formatCode="0">
                  <c:v>95</c:v>
                </c:pt>
                <c:pt idx="193" formatCode="0">
                  <c:v>91</c:v>
                </c:pt>
                <c:pt idx="194" formatCode="0">
                  <c:v>97</c:v>
                </c:pt>
                <c:pt idx="195" formatCode="0">
                  <c:v>97</c:v>
                </c:pt>
                <c:pt idx="196" formatCode="0">
                  <c:v>90</c:v>
                </c:pt>
                <c:pt idx="197" formatCode="0">
                  <c:v>84</c:v>
                </c:pt>
                <c:pt idx="198" formatCode="0">
                  <c:v>83</c:v>
                </c:pt>
                <c:pt idx="199" formatCode="0">
                  <c:v>80</c:v>
                </c:pt>
                <c:pt idx="200" formatCode="0">
                  <c:v>79</c:v>
                </c:pt>
                <c:pt idx="201" formatCode="0">
                  <c:v>77</c:v>
                </c:pt>
                <c:pt idx="202" formatCode="0">
                  <c:v>77</c:v>
                </c:pt>
                <c:pt idx="203" formatCode="0">
                  <c:v>77</c:v>
                </c:pt>
                <c:pt idx="204" formatCode="0">
                  <c:v>79</c:v>
                </c:pt>
                <c:pt idx="205" formatCode="0">
                  <c:v>78</c:v>
                </c:pt>
                <c:pt idx="206" formatCode="0">
                  <c:v>78</c:v>
                </c:pt>
                <c:pt idx="207" formatCode="0">
                  <c:v>78</c:v>
                </c:pt>
                <c:pt idx="208" formatCode="0">
                  <c:v>79</c:v>
                </c:pt>
                <c:pt idx="209" formatCode="0">
                  <c:v>78</c:v>
                </c:pt>
                <c:pt idx="210" formatCode="0">
                  <c:v>77.5</c:v>
                </c:pt>
                <c:pt idx="211" formatCode="0">
                  <c:v>79</c:v>
                </c:pt>
                <c:pt idx="212" formatCode="0">
                  <c:v>79</c:v>
                </c:pt>
                <c:pt idx="213" formatCode="0">
                  <c:v>80</c:v>
                </c:pt>
                <c:pt idx="214" formatCode="0">
                  <c:v>83</c:v>
                </c:pt>
                <c:pt idx="215" formatCode="0">
                  <c:v>84</c:v>
                </c:pt>
                <c:pt idx="216" formatCode="0">
                  <c:v>85</c:v>
                </c:pt>
                <c:pt idx="217" formatCode="0">
                  <c:v>85</c:v>
                </c:pt>
                <c:pt idx="218" formatCode="0">
                  <c:v>85</c:v>
                </c:pt>
                <c:pt idx="219" formatCode="0">
                  <c:v>85</c:v>
                </c:pt>
                <c:pt idx="220" formatCode="0">
                  <c:v>86.5</c:v>
                </c:pt>
                <c:pt idx="221" formatCode="0">
                  <c:v>86.5</c:v>
                </c:pt>
                <c:pt idx="222" formatCode="0">
                  <c:v>86.5</c:v>
                </c:pt>
                <c:pt idx="223" formatCode="0">
                  <c:v>86.5</c:v>
                </c:pt>
                <c:pt idx="224" formatCode="0">
                  <c:v>86.5</c:v>
                </c:pt>
                <c:pt idx="225" formatCode="0">
                  <c:v>87</c:v>
                </c:pt>
                <c:pt idx="226" formatCode="0">
                  <c:v>88</c:v>
                </c:pt>
                <c:pt idx="227" formatCode="0">
                  <c:v>89</c:v>
                </c:pt>
                <c:pt idx="228" formatCode="0">
                  <c:v>89</c:v>
                </c:pt>
                <c:pt idx="229" formatCode="0">
                  <c:v>90</c:v>
                </c:pt>
                <c:pt idx="230" formatCode="0">
                  <c:v>93.5</c:v>
                </c:pt>
                <c:pt idx="231" formatCode="0">
                  <c:v>94</c:v>
                </c:pt>
                <c:pt idx="232" formatCode="0">
                  <c:v>95</c:v>
                </c:pt>
                <c:pt idx="233" formatCode="0">
                  <c:v>95</c:v>
                </c:pt>
                <c:pt idx="234" formatCode="0">
                  <c:v>95</c:v>
                </c:pt>
                <c:pt idx="235" formatCode="0">
                  <c:v>96.5</c:v>
                </c:pt>
                <c:pt idx="236" formatCode="0">
                  <c:v>96</c:v>
                </c:pt>
                <c:pt idx="237" formatCode="0">
                  <c:v>97</c:v>
                </c:pt>
                <c:pt idx="238" formatCode="0">
                  <c:v>97.5</c:v>
                </c:pt>
                <c:pt idx="239" formatCode="0">
                  <c:v>96</c:v>
                </c:pt>
                <c:pt idx="240" formatCode="0">
                  <c:v>93</c:v>
                </c:pt>
                <c:pt idx="241" formatCode="0">
                  <c:v>92</c:v>
                </c:pt>
                <c:pt idx="242" formatCode="0">
                  <c:v>92</c:v>
                </c:pt>
                <c:pt idx="243" formatCode="0">
                  <c:v>95</c:v>
                </c:pt>
                <c:pt idx="244" formatCode="0">
                  <c:v>95</c:v>
                </c:pt>
                <c:pt idx="245" formatCode="0">
                  <c:v>95</c:v>
                </c:pt>
                <c:pt idx="246" formatCode="0">
                  <c:v>100</c:v>
                </c:pt>
                <c:pt idx="247" formatCode="0">
                  <c:v>105</c:v>
                </c:pt>
                <c:pt idx="248" formatCode="0">
                  <c:v>106.5</c:v>
                </c:pt>
                <c:pt idx="249" formatCode="0">
                  <c:v>108</c:v>
                </c:pt>
                <c:pt idx="250" formatCode="0">
                  <c:v>109</c:v>
                </c:pt>
                <c:pt idx="251" formatCode="0">
                  <c:v>110</c:v>
                </c:pt>
                <c:pt idx="252" formatCode="0">
                  <c:v>110</c:v>
                </c:pt>
                <c:pt idx="253" formatCode="0">
                  <c:v>110</c:v>
                </c:pt>
                <c:pt idx="254" formatCode="0">
                  <c:v>115</c:v>
                </c:pt>
                <c:pt idx="255" formatCode="0">
                  <c:v>115</c:v>
                </c:pt>
                <c:pt idx="256" formatCode="0">
                  <c:v>115</c:v>
                </c:pt>
                <c:pt idx="257" formatCode="0">
                  <c:v>115</c:v>
                </c:pt>
                <c:pt idx="258" formatCode="0">
                  <c:v>112.5</c:v>
                </c:pt>
                <c:pt idx="259" formatCode="0">
                  <c:v>112.5</c:v>
                </c:pt>
                <c:pt idx="260" formatCode="0">
                  <c:v>110</c:v>
                </c:pt>
                <c:pt idx="261" formatCode="0">
                  <c:v>105</c:v>
                </c:pt>
                <c:pt idx="262" formatCode="0">
                  <c:v>105</c:v>
                </c:pt>
                <c:pt idx="263" formatCode="0">
                  <c:v>105</c:v>
                </c:pt>
                <c:pt idx="264" formatCode="0">
                  <c:v>105</c:v>
                </c:pt>
                <c:pt idx="265" formatCode="0">
                  <c:v>105</c:v>
                </c:pt>
                <c:pt idx="266" formatCode="0">
                  <c:v>105</c:v>
                </c:pt>
                <c:pt idx="267" formatCode="0">
                  <c:v>106.5</c:v>
                </c:pt>
                <c:pt idx="268" formatCode="0">
                  <c:v>105</c:v>
                </c:pt>
                <c:pt idx="269" formatCode="0">
                  <c:v>105</c:v>
                </c:pt>
                <c:pt idx="270" formatCode="0">
                  <c:v>108.5</c:v>
                </c:pt>
                <c:pt idx="271" formatCode="0">
                  <c:v>110</c:v>
                </c:pt>
                <c:pt idx="272" formatCode="0">
                  <c:v>112.5</c:v>
                </c:pt>
                <c:pt idx="273" formatCode="0">
                  <c:v>113</c:v>
                </c:pt>
                <c:pt idx="274" formatCode="0">
                  <c:v>115</c:v>
                </c:pt>
                <c:pt idx="275" formatCode="0">
                  <c:v>117.5</c:v>
                </c:pt>
                <c:pt idx="276" formatCode="0">
                  <c:v>120</c:v>
                </c:pt>
                <c:pt idx="277" formatCode="0">
                  <c:v>120</c:v>
                </c:pt>
                <c:pt idx="278" formatCode="0">
                  <c:v>121</c:v>
                </c:pt>
                <c:pt idx="279" formatCode="0">
                  <c:v>123.5</c:v>
                </c:pt>
                <c:pt idx="280" formatCode="0">
                  <c:v>125</c:v>
                </c:pt>
                <c:pt idx="281" formatCode="0">
                  <c:v>117.5</c:v>
                </c:pt>
                <c:pt idx="282" formatCode="0">
                  <c:v>115</c:v>
                </c:pt>
                <c:pt idx="283" formatCode="0">
                  <c:v>115</c:v>
                </c:pt>
                <c:pt idx="284" formatCode="0">
                  <c:v>117</c:v>
                </c:pt>
                <c:pt idx="285" formatCode="0">
                  <c:v>115</c:v>
                </c:pt>
                <c:pt idx="286" formatCode="0">
                  <c:v>116</c:v>
                </c:pt>
                <c:pt idx="287" formatCode="0">
                  <c:v>116.5</c:v>
                </c:pt>
                <c:pt idx="288" formatCode="0">
                  <c:v>115</c:v>
                </c:pt>
                <c:pt idx="289" formatCode="0">
                  <c:v>115</c:v>
                </c:pt>
                <c:pt idx="290" formatCode="0">
                  <c:v>118</c:v>
                </c:pt>
                <c:pt idx="291" formatCode="0">
                  <c:v>118</c:v>
                </c:pt>
                <c:pt idx="292" formatCode="0">
                  <c:v>118</c:v>
                </c:pt>
                <c:pt idx="293" formatCode="0">
                  <c:v>116.5</c:v>
                </c:pt>
                <c:pt idx="294" formatCode="0">
                  <c:v>122.5</c:v>
                </c:pt>
                <c:pt idx="295" formatCode="0">
                  <c:v>128</c:v>
                </c:pt>
                <c:pt idx="296" formatCode="0">
                  <c:v>130.5</c:v>
                </c:pt>
                <c:pt idx="297" formatCode="0">
                  <c:v>129</c:v>
                </c:pt>
                <c:pt idx="298" formatCode="0">
                  <c:v>128</c:v>
                </c:pt>
                <c:pt idx="299" formatCode="0">
                  <c:v>130</c:v>
                </c:pt>
                <c:pt idx="300" formatCode="0">
                  <c:v>120</c:v>
                </c:pt>
                <c:pt idx="301" formatCode="0">
                  <c:v>117.5</c:v>
                </c:pt>
                <c:pt idx="302" formatCode="0">
                  <c:v>117.5</c:v>
                </c:pt>
                <c:pt idx="303" formatCode="0">
                  <c:v>115</c:v>
                </c:pt>
                <c:pt idx="304" formatCode="0">
                  <c:v>115</c:v>
                </c:pt>
                <c:pt idx="305" formatCode="0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7-4ECB-B24D-44F7095FB18B}"/>
            </c:ext>
          </c:extLst>
        </c:ser>
        <c:ser>
          <c:idx val="2"/>
          <c:order val="1"/>
          <c:tx>
            <c:strRef>
              <c:f>'Historical A$ Pricing (BBSW+)'!$G$5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(BBSW+)'!$G$6:$G$311</c:f>
              <c:numCache>
                <c:formatCode>General</c:formatCode>
                <c:ptCount val="306"/>
                <c:pt idx="0">
                  <c:v>120</c:v>
                </c:pt>
                <c:pt idx="1">
                  <c:v>115</c:v>
                </c:pt>
                <c:pt idx="2">
                  <c:v>115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110</c:v>
                </c:pt>
                <c:pt idx="7">
                  <c:v>115</c:v>
                </c:pt>
                <c:pt idx="8" formatCode="0">
                  <c:v>120</c:v>
                </c:pt>
                <c:pt idx="9" formatCode="0">
                  <c:v>115</c:v>
                </c:pt>
                <c:pt idx="10" formatCode="0">
                  <c:v>120</c:v>
                </c:pt>
                <c:pt idx="11" formatCode="0">
                  <c:v>140</c:v>
                </c:pt>
                <c:pt idx="12" formatCode="0">
                  <c:v>142.5</c:v>
                </c:pt>
                <c:pt idx="13" formatCode="0">
                  <c:v>150</c:v>
                </c:pt>
                <c:pt idx="14" formatCode="0">
                  <c:v>145</c:v>
                </c:pt>
                <c:pt idx="15" formatCode="0">
                  <c:v>135</c:v>
                </c:pt>
                <c:pt idx="16" formatCode="0">
                  <c:v>130</c:v>
                </c:pt>
                <c:pt idx="17" formatCode="0">
                  <c:v>130</c:v>
                </c:pt>
                <c:pt idx="18" formatCode="0">
                  <c:v>122.5</c:v>
                </c:pt>
                <c:pt idx="19" formatCode="0">
                  <c:v>135</c:v>
                </c:pt>
                <c:pt idx="20" formatCode="0">
                  <c:v>130</c:v>
                </c:pt>
                <c:pt idx="21" formatCode="0">
                  <c:v>122.5</c:v>
                </c:pt>
                <c:pt idx="22" formatCode="0">
                  <c:v>115</c:v>
                </c:pt>
                <c:pt idx="23" formatCode="0">
                  <c:v>107</c:v>
                </c:pt>
                <c:pt idx="24" formatCode="0">
                  <c:v>107</c:v>
                </c:pt>
                <c:pt idx="25" formatCode="0">
                  <c:v>105</c:v>
                </c:pt>
                <c:pt idx="26" formatCode="0">
                  <c:v>103.5</c:v>
                </c:pt>
                <c:pt idx="27" formatCode="0">
                  <c:v>101.5</c:v>
                </c:pt>
                <c:pt idx="28" formatCode="0">
                  <c:v>102.5</c:v>
                </c:pt>
                <c:pt idx="29" formatCode="0">
                  <c:v>105</c:v>
                </c:pt>
                <c:pt idx="30" formatCode="0">
                  <c:v>110</c:v>
                </c:pt>
                <c:pt idx="31" formatCode="0">
                  <c:v>105</c:v>
                </c:pt>
                <c:pt idx="32" formatCode="0">
                  <c:v>95</c:v>
                </c:pt>
                <c:pt idx="33" formatCode="0">
                  <c:v>85</c:v>
                </c:pt>
                <c:pt idx="34" formatCode="0">
                  <c:v>82</c:v>
                </c:pt>
                <c:pt idx="35" formatCode="0">
                  <c:v>78</c:v>
                </c:pt>
                <c:pt idx="36" formatCode="0">
                  <c:v>78</c:v>
                </c:pt>
                <c:pt idx="37" formatCode="0">
                  <c:v>78</c:v>
                </c:pt>
                <c:pt idx="38" formatCode="0">
                  <c:v>78</c:v>
                </c:pt>
                <c:pt idx="39" formatCode="0">
                  <c:v>75</c:v>
                </c:pt>
                <c:pt idx="40" formatCode="0">
                  <c:v>75.999999999999986</c:v>
                </c:pt>
                <c:pt idx="41" formatCode="0">
                  <c:v>76.999999999999972</c:v>
                </c:pt>
                <c:pt idx="42" formatCode="0">
                  <c:v>77.999999999999972</c:v>
                </c:pt>
                <c:pt idx="43" formatCode="0">
                  <c:v>78.999999999999986</c:v>
                </c:pt>
                <c:pt idx="44" formatCode="0">
                  <c:v>80</c:v>
                </c:pt>
                <c:pt idx="45" formatCode="0">
                  <c:v>75</c:v>
                </c:pt>
                <c:pt idx="46" formatCode="0">
                  <c:v>70</c:v>
                </c:pt>
                <c:pt idx="47" formatCode="0">
                  <c:v>67.000000000000014</c:v>
                </c:pt>
                <c:pt idx="48" formatCode="0">
                  <c:v>64.000000000000028</c:v>
                </c:pt>
                <c:pt idx="49" formatCode="0">
                  <c:v>61.000000000000028</c:v>
                </c:pt>
                <c:pt idx="50" formatCode="0">
                  <c:v>58.000000000000028</c:v>
                </c:pt>
                <c:pt idx="51" formatCode="0">
                  <c:v>55.000000000000021</c:v>
                </c:pt>
                <c:pt idx="52" formatCode="0">
                  <c:v>52.000000000000014</c:v>
                </c:pt>
                <c:pt idx="53" formatCode="0">
                  <c:v>49</c:v>
                </c:pt>
                <c:pt idx="54" formatCode="0">
                  <c:v>50.375000000000014</c:v>
                </c:pt>
                <c:pt idx="55" formatCode="0">
                  <c:v>51.750000000000021</c:v>
                </c:pt>
                <c:pt idx="56" formatCode="0">
                  <c:v>53.125000000000028</c:v>
                </c:pt>
                <c:pt idx="57" formatCode="0">
                  <c:v>54.500000000000028</c:v>
                </c:pt>
                <c:pt idx="58" formatCode="0">
                  <c:v>55.875000000000028</c:v>
                </c:pt>
                <c:pt idx="59" formatCode="0">
                  <c:v>57.250000000000021</c:v>
                </c:pt>
                <c:pt idx="60" formatCode="0">
                  <c:v>58.625000000000014</c:v>
                </c:pt>
                <c:pt idx="61" formatCode="0">
                  <c:v>60</c:v>
                </c:pt>
                <c:pt idx="62" formatCode="0">
                  <c:v>58.2</c:v>
                </c:pt>
                <c:pt idx="63" formatCode="0">
                  <c:v>56.400000000000006</c:v>
                </c:pt>
                <c:pt idx="64" formatCode="0">
                  <c:v>54.600000000000009</c:v>
                </c:pt>
                <c:pt idx="65" formatCode="0">
                  <c:v>52.800000000000004</c:v>
                </c:pt>
                <c:pt idx="66" formatCode="0">
                  <c:v>51</c:v>
                </c:pt>
                <c:pt idx="67" formatCode="0">
                  <c:v>50.833333333333329</c:v>
                </c:pt>
                <c:pt idx="68" formatCode="0">
                  <c:v>50.666666666666657</c:v>
                </c:pt>
                <c:pt idx="69" formatCode="0">
                  <c:v>50.499999999999986</c:v>
                </c:pt>
                <c:pt idx="70" formatCode="0">
                  <c:v>50.333333333333321</c:v>
                </c:pt>
                <c:pt idx="71" formatCode="0">
                  <c:v>50.166666666666657</c:v>
                </c:pt>
                <c:pt idx="72" formatCode="0">
                  <c:v>50</c:v>
                </c:pt>
                <c:pt idx="73" formatCode="0">
                  <c:v>48</c:v>
                </c:pt>
                <c:pt idx="74" formatCode="0">
                  <c:v>46</c:v>
                </c:pt>
                <c:pt idx="75" formatCode="0">
                  <c:v>44</c:v>
                </c:pt>
                <c:pt idx="76" formatCode="0">
                  <c:v>45.571428571428584</c:v>
                </c:pt>
                <c:pt idx="77" formatCode="0">
                  <c:v>47.14285714285716</c:v>
                </c:pt>
                <c:pt idx="78" formatCode="0">
                  <c:v>48.714285714285737</c:v>
                </c:pt>
                <c:pt idx="79" formatCode="0">
                  <c:v>50.285714285714306</c:v>
                </c:pt>
                <c:pt idx="80" formatCode="0">
                  <c:v>51.857142857142875</c:v>
                </c:pt>
                <c:pt idx="81" formatCode="0">
                  <c:v>53.428571428571438</c:v>
                </c:pt>
                <c:pt idx="82" formatCode="0">
                  <c:v>55</c:v>
                </c:pt>
                <c:pt idx="83" formatCode="0">
                  <c:v>58</c:v>
                </c:pt>
                <c:pt idx="84" formatCode="0">
                  <c:v>61</c:v>
                </c:pt>
                <c:pt idx="85" formatCode="0">
                  <c:v>64</c:v>
                </c:pt>
                <c:pt idx="86" formatCode="0">
                  <c:v>67</c:v>
                </c:pt>
                <c:pt idx="87" formatCode="0">
                  <c:v>70</c:v>
                </c:pt>
                <c:pt idx="88" formatCode="0">
                  <c:v>69.5</c:v>
                </c:pt>
                <c:pt idx="89" formatCode="0">
                  <c:v>69</c:v>
                </c:pt>
                <c:pt idx="90" formatCode="0">
                  <c:v>68.5</c:v>
                </c:pt>
                <c:pt idx="91" formatCode="0">
                  <c:v>69</c:v>
                </c:pt>
                <c:pt idx="92" formatCode="0">
                  <c:v>69.5</c:v>
                </c:pt>
                <c:pt idx="93" formatCode="0">
                  <c:v>70</c:v>
                </c:pt>
                <c:pt idx="94" formatCode="0">
                  <c:v>73.499999999999986</c:v>
                </c:pt>
                <c:pt idx="95" formatCode="0">
                  <c:v>76.999999999999972</c:v>
                </c:pt>
                <c:pt idx="96" formatCode="0">
                  <c:v>80.499999999999972</c:v>
                </c:pt>
                <c:pt idx="97" formatCode="0">
                  <c:v>83.999999999999986</c:v>
                </c:pt>
                <c:pt idx="98" formatCode="0">
                  <c:v>87.5</c:v>
                </c:pt>
                <c:pt idx="99" formatCode="0">
                  <c:v>91.666666666666657</c:v>
                </c:pt>
                <c:pt idx="100" formatCode="0">
                  <c:v>95.833333333333329</c:v>
                </c:pt>
                <c:pt idx="101" formatCode="0">
                  <c:v>100</c:v>
                </c:pt>
                <c:pt idx="102" formatCode="0">
                  <c:v>103.49999999999999</c:v>
                </c:pt>
                <c:pt idx="103" formatCode="0">
                  <c:v>106.99999999999997</c:v>
                </c:pt>
                <c:pt idx="104" formatCode="0">
                  <c:v>110.49999999999997</c:v>
                </c:pt>
                <c:pt idx="105" formatCode="0">
                  <c:v>113.99999999999999</c:v>
                </c:pt>
                <c:pt idx="106" formatCode="0">
                  <c:v>117.5</c:v>
                </c:pt>
                <c:pt idx="107" formatCode="0">
                  <c:v>127.5</c:v>
                </c:pt>
                <c:pt idx="108" formatCode="0">
                  <c:v>137.5</c:v>
                </c:pt>
                <c:pt idx="109" formatCode="0">
                  <c:v>152.5</c:v>
                </c:pt>
                <c:pt idx="110" formatCode="0">
                  <c:v>167.5</c:v>
                </c:pt>
                <c:pt idx="111" formatCode="0">
                  <c:v>177.5</c:v>
                </c:pt>
                <c:pt idx="112" formatCode="0">
                  <c:v>167.5</c:v>
                </c:pt>
                <c:pt idx="113" formatCode="0">
                  <c:v>135</c:v>
                </c:pt>
                <c:pt idx="114" formatCode="0">
                  <c:v>91.5</c:v>
                </c:pt>
                <c:pt idx="115" formatCode="0">
                  <c:v>91</c:v>
                </c:pt>
                <c:pt idx="116" formatCode="0">
                  <c:v>90.5</c:v>
                </c:pt>
                <c:pt idx="117" formatCode="0">
                  <c:v>90</c:v>
                </c:pt>
                <c:pt idx="118" formatCode="0">
                  <c:v>89.5</c:v>
                </c:pt>
                <c:pt idx="119" formatCode="0">
                  <c:v>89.333333333333329</c:v>
                </c:pt>
                <c:pt idx="120" formatCode="0">
                  <c:v>89.166666666666657</c:v>
                </c:pt>
                <c:pt idx="121" formatCode="0">
                  <c:v>89</c:v>
                </c:pt>
                <c:pt idx="122" formatCode="0">
                  <c:v>90.25</c:v>
                </c:pt>
                <c:pt idx="123" formatCode="0">
                  <c:v>91.5</c:v>
                </c:pt>
                <c:pt idx="124" formatCode="0">
                  <c:v>92.75</c:v>
                </c:pt>
                <c:pt idx="125" formatCode="0">
                  <c:v>94</c:v>
                </c:pt>
                <c:pt idx="126" formatCode="0">
                  <c:v>93.799999999999983</c:v>
                </c:pt>
                <c:pt idx="127" formatCode="0">
                  <c:v>93.59999999999998</c:v>
                </c:pt>
                <c:pt idx="128" formatCode="0">
                  <c:v>93.399999999999977</c:v>
                </c:pt>
                <c:pt idx="129" formatCode="0">
                  <c:v>93.199999999999989</c:v>
                </c:pt>
                <c:pt idx="130" formatCode="0">
                  <c:v>93</c:v>
                </c:pt>
                <c:pt idx="131" formatCode="0">
                  <c:v>91.333333333333314</c:v>
                </c:pt>
                <c:pt idx="132" formatCode="0">
                  <c:v>89.666666666666643</c:v>
                </c:pt>
                <c:pt idx="133" formatCode="0">
                  <c:v>87.999999999999972</c:v>
                </c:pt>
                <c:pt idx="134" formatCode="0">
                  <c:v>86.333333333333314</c:v>
                </c:pt>
                <c:pt idx="135" formatCode="0">
                  <c:v>84.666666666666657</c:v>
                </c:pt>
                <c:pt idx="136" formatCode="0">
                  <c:v>83</c:v>
                </c:pt>
                <c:pt idx="137" formatCode="0">
                  <c:v>84.999999999999986</c:v>
                </c:pt>
                <c:pt idx="138" formatCode="0">
                  <c:v>86.999999999999972</c:v>
                </c:pt>
                <c:pt idx="139" formatCode="0">
                  <c:v>88.999999999999972</c:v>
                </c:pt>
                <c:pt idx="140" formatCode="0">
                  <c:v>90.999999999999972</c:v>
                </c:pt>
                <c:pt idx="141" formatCode="0">
                  <c:v>92.999999999999986</c:v>
                </c:pt>
                <c:pt idx="142" formatCode="0">
                  <c:v>95</c:v>
                </c:pt>
                <c:pt idx="143" formatCode="0">
                  <c:v>95</c:v>
                </c:pt>
                <c:pt idx="144" formatCode="0">
                  <c:v>95</c:v>
                </c:pt>
                <c:pt idx="145" formatCode="0">
                  <c:v>95</c:v>
                </c:pt>
                <c:pt idx="146" formatCode="0">
                  <c:v>95</c:v>
                </c:pt>
                <c:pt idx="147" formatCode="0">
                  <c:v>96</c:v>
                </c:pt>
                <c:pt idx="148" formatCode="0">
                  <c:v>96.5</c:v>
                </c:pt>
                <c:pt idx="149" formatCode="0">
                  <c:v>98</c:v>
                </c:pt>
                <c:pt idx="150" formatCode="0">
                  <c:v>107.5</c:v>
                </c:pt>
                <c:pt idx="151" formatCode="0">
                  <c:v>108.93749999999997</c:v>
                </c:pt>
                <c:pt idx="152" formatCode="0">
                  <c:v>110.37499999999996</c:v>
                </c:pt>
                <c:pt idx="153" formatCode="0">
                  <c:v>111.81249999999994</c:v>
                </c:pt>
                <c:pt idx="154" formatCode="0">
                  <c:v>113.24999999999994</c:v>
                </c:pt>
                <c:pt idx="155" formatCode="0">
                  <c:v>114.68749999999994</c:v>
                </c:pt>
                <c:pt idx="156" formatCode="0">
                  <c:v>116.12499999999996</c:v>
                </c:pt>
                <c:pt idx="157" formatCode="0">
                  <c:v>117.56249999999997</c:v>
                </c:pt>
                <c:pt idx="158" formatCode="0">
                  <c:v>119</c:v>
                </c:pt>
                <c:pt idx="159" formatCode="0">
                  <c:v>116.75</c:v>
                </c:pt>
                <c:pt idx="160" formatCode="0">
                  <c:v>114.5</c:v>
                </c:pt>
                <c:pt idx="161" formatCode="0">
                  <c:v>112.25</c:v>
                </c:pt>
                <c:pt idx="162" formatCode="0">
                  <c:v>110</c:v>
                </c:pt>
                <c:pt idx="163" formatCode="0">
                  <c:v>106.75</c:v>
                </c:pt>
                <c:pt idx="164" formatCode="0">
                  <c:v>103.5</c:v>
                </c:pt>
                <c:pt idx="165" formatCode="0">
                  <c:v>102.91666666666669</c:v>
                </c:pt>
                <c:pt idx="166" formatCode="0">
                  <c:v>102.33333333333336</c:v>
                </c:pt>
                <c:pt idx="167" formatCode="0">
                  <c:v>101.75000000000003</c:v>
                </c:pt>
                <c:pt idx="168" formatCode="0">
                  <c:v>101.16666666666669</c:v>
                </c:pt>
                <c:pt idx="169" formatCode="0">
                  <c:v>100.58333333333334</c:v>
                </c:pt>
                <c:pt idx="170" formatCode="0">
                  <c:v>100</c:v>
                </c:pt>
                <c:pt idx="171" formatCode="0">
                  <c:v>100.21428571428574</c:v>
                </c:pt>
                <c:pt idx="172" formatCode="0">
                  <c:v>100.42857142857147</c:v>
                </c:pt>
                <c:pt idx="173" formatCode="0">
                  <c:v>100.6428571428572</c:v>
                </c:pt>
                <c:pt idx="174" formatCode="0">
                  <c:v>100.8571428571429</c:v>
                </c:pt>
                <c:pt idx="175" formatCode="0">
                  <c:v>101.07142857142861</c:v>
                </c:pt>
                <c:pt idx="176" formatCode="0">
                  <c:v>101.28571428571431</c:v>
                </c:pt>
                <c:pt idx="177" formatCode="0">
                  <c:v>101.5</c:v>
                </c:pt>
                <c:pt idx="178" formatCode="0">
                  <c:v>102.20000000000002</c:v>
                </c:pt>
                <c:pt idx="179" formatCode="0">
                  <c:v>102.90000000000002</c:v>
                </c:pt>
                <c:pt idx="180" formatCode="0">
                  <c:v>103.60000000000002</c:v>
                </c:pt>
                <c:pt idx="181" formatCode="0">
                  <c:v>104.30000000000001</c:v>
                </c:pt>
                <c:pt idx="182" formatCode="0">
                  <c:v>105</c:v>
                </c:pt>
                <c:pt idx="183" formatCode="0">
                  <c:v>104.375</c:v>
                </c:pt>
                <c:pt idx="184" formatCode="0">
                  <c:v>103.75</c:v>
                </c:pt>
                <c:pt idx="185" formatCode="0">
                  <c:v>103.125</c:v>
                </c:pt>
                <c:pt idx="186" formatCode="0">
                  <c:v>102.5</c:v>
                </c:pt>
                <c:pt idx="187" formatCode="0">
                  <c:v>102.00000000000001</c:v>
                </c:pt>
                <c:pt idx="188" formatCode="0">
                  <c:v>101.50000000000003</c:v>
                </c:pt>
                <c:pt idx="189" formatCode="0">
                  <c:v>101.00000000000003</c:v>
                </c:pt>
                <c:pt idx="190" formatCode="0">
                  <c:v>100.50000000000001</c:v>
                </c:pt>
                <c:pt idx="191" formatCode="0">
                  <c:v>100</c:v>
                </c:pt>
                <c:pt idx="192" formatCode="0">
                  <c:v>100</c:v>
                </c:pt>
                <c:pt idx="193" formatCode="0">
                  <c:v>100</c:v>
                </c:pt>
                <c:pt idx="194" formatCode="0">
                  <c:v>100</c:v>
                </c:pt>
                <c:pt idx="195" formatCode="0">
                  <c:v>100</c:v>
                </c:pt>
                <c:pt idx="196" formatCode="0">
                  <c:v>100</c:v>
                </c:pt>
                <c:pt idx="197" formatCode="0">
                  <c:v>97.25</c:v>
                </c:pt>
                <c:pt idx="198" formatCode="0">
                  <c:v>94.5</c:v>
                </c:pt>
                <c:pt idx="199" formatCode="0">
                  <c:v>91.75</c:v>
                </c:pt>
                <c:pt idx="200" formatCode="0">
                  <c:v>89</c:v>
                </c:pt>
                <c:pt idx="201" formatCode="0">
                  <c:v>86.5</c:v>
                </c:pt>
                <c:pt idx="202" formatCode="0">
                  <c:v>88.25</c:v>
                </c:pt>
                <c:pt idx="203" formatCode="0">
                  <c:v>90</c:v>
                </c:pt>
                <c:pt idx="204" formatCode="0">
                  <c:v>90.5</c:v>
                </c:pt>
                <c:pt idx="205" formatCode="0">
                  <c:v>91</c:v>
                </c:pt>
                <c:pt idx="206" formatCode="0">
                  <c:v>91.083333333333343</c:v>
                </c:pt>
                <c:pt idx="207" formatCode="0">
                  <c:v>91.166666666666686</c:v>
                </c:pt>
                <c:pt idx="208" formatCode="0">
                  <c:v>91.250000000000028</c:v>
                </c:pt>
                <c:pt idx="209" formatCode="0">
                  <c:v>91.333333333333357</c:v>
                </c:pt>
                <c:pt idx="210" formatCode="0">
                  <c:v>91.416666666666686</c:v>
                </c:pt>
                <c:pt idx="211" formatCode="0">
                  <c:v>91.5</c:v>
                </c:pt>
                <c:pt idx="212" formatCode="0">
                  <c:v>92.666666666666657</c:v>
                </c:pt>
                <c:pt idx="213" formatCode="0">
                  <c:v>93.833333333333329</c:v>
                </c:pt>
                <c:pt idx="214" formatCode="0">
                  <c:v>95</c:v>
                </c:pt>
                <c:pt idx="215" formatCode="0">
                  <c:v>95.166666666666657</c:v>
                </c:pt>
                <c:pt idx="216" formatCode="0">
                  <c:v>95.333333333333314</c:v>
                </c:pt>
                <c:pt idx="217" formatCode="0">
                  <c:v>95.499999999999972</c:v>
                </c:pt>
                <c:pt idx="218" formatCode="0">
                  <c:v>95.666666666666643</c:v>
                </c:pt>
                <c:pt idx="219" formatCode="0">
                  <c:v>95.833333333333314</c:v>
                </c:pt>
                <c:pt idx="220" formatCode="0">
                  <c:v>96</c:v>
                </c:pt>
                <c:pt idx="221" formatCode="0">
                  <c:v>96.375</c:v>
                </c:pt>
                <c:pt idx="222" formatCode="0">
                  <c:v>96.75</c:v>
                </c:pt>
                <c:pt idx="223" formatCode="0">
                  <c:v>97.125</c:v>
                </c:pt>
                <c:pt idx="224" formatCode="0">
                  <c:v>97.5</c:v>
                </c:pt>
                <c:pt idx="225" formatCode="0">
                  <c:v>99.375</c:v>
                </c:pt>
                <c:pt idx="226" formatCode="0">
                  <c:v>101.25</c:v>
                </c:pt>
                <c:pt idx="227" formatCode="0">
                  <c:v>103.125</c:v>
                </c:pt>
                <c:pt idx="228" formatCode="0">
                  <c:v>105</c:v>
                </c:pt>
                <c:pt idx="229" formatCode="0">
                  <c:v>105.49999999999999</c:v>
                </c:pt>
                <c:pt idx="230" formatCode="0">
                  <c:v>105.99999999999997</c:v>
                </c:pt>
                <c:pt idx="231" formatCode="0">
                  <c:v>106.49999999999997</c:v>
                </c:pt>
                <c:pt idx="232" formatCode="0">
                  <c:v>106.99999999999999</c:v>
                </c:pt>
                <c:pt idx="233" formatCode="0">
                  <c:v>107.5</c:v>
                </c:pt>
                <c:pt idx="234" formatCode="0">
                  <c:v>106.66666666666666</c:v>
                </c:pt>
                <c:pt idx="235" formatCode="0">
                  <c:v>105.83333333333331</c:v>
                </c:pt>
                <c:pt idx="236" formatCode="0">
                  <c:v>104.99999999999997</c:v>
                </c:pt>
                <c:pt idx="237" formatCode="0">
                  <c:v>104.16666666666664</c:v>
                </c:pt>
                <c:pt idx="238" formatCode="0">
                  <c:v>103.33333333333331</c:v>
                </c:pt>
                <c:pt idx="239" formatCode="0">
                  <c:v>102.5</c:v>
                </c:pt>
                <c:pt idx="240" formatCode="0">
                  <c:v>102.5</c:v>
                </c:pt>
                <c:pt idx="241" formatCode="0">
                  <c:v>102.5</c:v>
                </c:pt>
                <c:pt idx="242" formatCode="0">
                  <c:v>102.5</c:v>
                </c:pt>
                <c:pt idx="243" formatCode="0">
                  <c:v>104.99999999999999</c:v>
                </c:pt>
                <c:pt idx="244" formatCode="0">
                  <c:v>107.49999999999997</c:v>
                </c:pt>
                <c:pt idx="245" formatCode="0">
                  <c:v>109.99999999999997</c:v>
                </c:pt>
                <c:pt idx="246" formatCode="0">
                  <c:v>112.49999999999997</c:v>
                </c:pt>
                <c:pt idx="247" formatCode="0">
                  <c:v>114.99999999999999</c:v>
                </c:pt>
                <c:pt idx="248" formatCode="0">
                  <c:v>117.5</c:v>
                </c:pt>
                <c:pt idx="249" formatCode="0">
                  <c:v>118.99999999999999</c:v>
                </c:pt>
                <c:pt idx="250" formatCode="0">
                  <c:v>120.49999999999997</c:v>
                </c:pt>
                <c:pt idx="251" formatCode="0">
                  <c:v>121.99999999999997</c:v>
                </c:pt>
                <c:pt idx="252" formatCode="0">
                  <c:v>123.49999999999999</c:v>
                </c:pt>
                <c:pt idx="253" formatCode="0">
                  <c:v>125</c:v>
                </c:pt>
                <c:pt idx="254" formatCode="0">
                  <c:v>125</c:v>
                </c:pt>
                <c:pt idx="255" formatCode="0">
                  <c:v>125</c:v>
                </c:pt>
                <c:pt idx="256" formatCode="0">
                  <c:v>125</c:v>
                </c:pt>
                <c:pt idx="257" formatCode="0">
                  <c:v>125</c:v>
                </c:pt>
                <c:pt idx="258" formatCode="0">
                  <c:v>124.28571428571426</c:v>
                </c:pt>
                <c:pt idx="259" formatCode="0">
                  <c:v>123.57142857142853</c:v>
                </c:pt>
                <c:pt idx="260" formatCode="0">
                  <c:v>122.8571428571428</c:v>
                </c:pt>
                <c:pt idx="261" formatCode="0">
                  <c:v>122.1428571428571</c:v>
                </c:pt>
                <c:pt idx="262" formatCode="0">
                  <c:v>121.42857142857139</c:v>
                </c:pt>
                <c:pt idx="263" formatCode="0">
                  <c:v>120.71428571428569</c:v>
                </c:pt>
                <c:pt idx="264" formatCode="0">
                  <c:v>120</c:v>
                </c:pt>
                <c:pt idx="265" formatCode="0">
                  <c:v>119.99999999999999</c:v>
                </c:pt>
                <c:pt idx="266" formatCode="0">
                  <c:v>119.99999999999997</c:v>
                </c:pt>
                <c:pt idx="267" formatCode="0">
                  <c:v>119.99999999999997</c:v>
                </c:pt>
                <c:pt idx="268" formatCode="0">
                  <c:v>119.99999999999999</c:v>
                </c:pt>
                <c:pt idx="269" formatCode="0">
                  <c:v>120</c:v>
                </c:pt>
                <c:pt idx="270" formatCode="0">
                  <c:v>121.875</c:v>
                </c:pt>
                <c:pt idx="271" formatCode="0">
                  <c:v>123.75</c:v>
                </c:pt>
                <c:pt idx="272" formatCode="0">
                  <c:v>125.625</c:v>
                </c:pt>
                <c:pt idx="273" formatCode="0">
                  <c:v>127.5</c:v>
                </c:pt>
                <c:pt idx="274" formatCode="0">
                  <c:v>129.49999999999997</c:v>
                </c:pt>
                <c:pt idx="275" formatCode="0">
                  <c:v>131.49999999999994</c:v>
                </c:pt>
                <c:pt idx="276" formatCode="0">
                  <c:v>133.49999999999994</c:v>
                </c:pt>
                <c:pt idx="277" formatCode="0">
                  <c:v>135.49999999999997</c:v>
                </c:pt>
                <c:pt idx="278" formatCode="0">
                  <c:v>137.5</c:v>
                </c:pt>
                <c:pt idx="279" formatCode="0">
                  <c:v>137.5</c:v>
                </c:pt>
                <c:pt idx="280" formatCode="0">
                  <c:v>137.5</c:v>
                </c:pt>
                <c:pt idx="281" formatCode="0">
                  <c:v>137.5</c:v>
                </c:pt>
                <c:pt idx="282" formatCode="0">
                  <c:v>137.29999999999998</c:v>
                </c:pt>
                <c:pt idx="283" formatCode="0">
                  <c:v>137.09999999999997</c:v>
                </c:pt>
                <c:pt idx="284" formatCode="0">
                  <c:v>136.89999999999998</c:v>
                </c:pt>
                <c:pt idx="285" formatCode="0">
                  <c:v>136.69999999999999</c:v>
                </c:pt>
                <c:pt idx="286" formatCode="0">
                  <c:v>136.5</c:v>
                </c:pt>
                <c:pt idx="287" formatCode="0">
                  <c:v>136.75</c:v>
                </c:pt>
                <c:pt idx="288" formatCode="0">
                  <c:v>137</c:v>
                </c:pt>
                <c:pt idx="289" formatCode="0">
                  <c:v>137.25</c:v>
                </c:pt>
                <c:pt idx="290" formatCode="0">
                  <c:v>137.5</c:v>
                </c:pt>
                <c:pt idx="291" formatCode="0">
                  <c:v>139.375</c:v>
                </c:pt>
                <c:pt idx="292" formatCode="0">
                  <c:v>141.25</c:v>
                </c:pt>
                <c:pt idx="293" formatCode="0">
                  <c:v>143.125</c:v>
                </c:pt>
                <c:pt idx="294" formatCode="0">
                  <c:v>145</c:v>
                </c:pt>
                <c:pt idx="295" formatCode="0">
                  <c:v>144.49999999999997</c:v>
                </c:pt>
                <c:pt idx="296" formatCode="0">
                  <c:v>143.99999999999994</c:v>
                </c:pt>
                <c:pt idx="297" formatCode="0">
                  <c:v>143.49999999999994</c:v>
                </c:pt>
                <c:pt idx="298" formatCode="0">
                  <c:v>142.99999999999997</c:v>
                </c:pt>
                <c:pt idx="299" formatCode="0">
                  <c:v>142.5</c:v>
                </c:pt>
                <c:pt idx="300" formatCode="0">
                  <c:v>139.375</c:v>
                </c:pt>
                <c:pt idx="301" formatCode="0">
                  <c:v>136.25</c:v>
                </c:pt>
                <c:pt idx="302" formatCode="0">
                  <c:v>133.125</c:v>
                </c:pt>
                <c:pt idx="303" formatCode="0">
                  <c:v>130</c:v>
                </c:pt>
                <c:pt idx="304" formatCode="0">
                  <c:v>129.375</c:v>
                </c:pt>
                <c:pt idx="305" formatCode="0">
                  <c:v>128.75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7-4ECB-B24D-44F7095F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A$ Pricing (BBSW+)'!$K$5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xVal>
          <c:yVal>
            <c:numRef>
              <c:f>'Historical A$ Pricing (BBSW+)'!$K$6:$K$311</c:f>
              <c:numCache>
                <c:formatCode>General</c:formatCode>
                <c:ptCount val="306"/>
                <c:pt idx="9">
                  <c:v>102</c:v>
                </c:pt>
                <c:pt idx="22">
                  <c:v>105</c:v>
                </c:pt>
                <c:pt idx="23">
                  <c:v>97</c:v>
                </c:pt>
                <c:pt idx="34">
                  <c:v>72</c:v>
                </c:pt>
                <c:pt idx="37">
                  <c:v>70</c:v>
                </c:pt>
                <c:pt idx="38">
                  <c:v>70</c:v>
                </c:pt>
                <c:pt idx="121">
                  <c:v>77</c:v>
                </c:pt>
                <c:pt idx="142">
                  <c:v>92</c:v>
                </c:pt>
                <c:pt idx="153">
                  <c:v>104</c:v>
                </c:pt>
                <c:pt idx="155">
                  <c:v>110</c:v>
                </c:pt>
                <c:pt idx="158">
                  <c:v>113</c:v>
                </c:pt>
                <c:pt idx="163">
                  <c:v>103</c:v>
                </c:pt>
                <c:pt idx="165">
                  <c:v>95</c:v>
                </c:pt>
                <c:pt idx="172">
                  <c:v>93</c:v>
                </c:pt>
                <c:pt idx="177">
                  <c:v>93</c:v>
                </c:pt>
                <c:pt idx="190">
                  <c:v>90</c:v>
                </c:pt>
                <c:pt idx="191">
                  <c:v>90</c:v>
                </c:pt>
                <c:pt idx="203">
                  <c:v>77</c:v>
                </c:pt>
                <c:pt idx="212">
                  <c:v>81</c:v>
                </c:pt>
                <c:pt idx="226">
                  <c:v>88</c:v>
                </c:pt>
                <c:pt idx="229">
                  <c:v>90</c:v>
                </c:pt>
                <c:pt idx="246">
                  <c:v>100</c:v>
                </c:pt>
                <c:pt idx="252">
                  <c:v>111</c:v>
                </c:pt>
                <c:pt idx="263">
                  <c:v>105</c:v>
                </c:pt>
                <c:pt idx="276">
                  <c:v>121</c:v>
                </c:pt>
                <c:pt idx="284">
                  <c:v>117</c:v>
                </c:pt>
                <c:pt idx="287">
                  <c:v>117</c:v>
                </c:pt>
                <c:pt idx="292">
                  <c:v>118</c:v>
                </c:pt>
                <c:pt idx="303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67-4ECB-B24D-44F7095FB18B}"/>
            </c:ext>
          </c:extLst>
        </c:ser>
        <c:ser>
          <c:idx val="3"/>
          <c:order val="3"/>
          <c:tx>
            <c:strRef>
              <c:f>'Historical A$ Pricing (BBSW+)'!$L$5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xVal>
          <c:yVal>
            <c:numRef>
              <c:f>'Historical A$ Pricing (BBSW+)'!$L$6:$L$311</c:f>
              <c:numCache>
                <c:formatCode>General</c:formatCode>
                <c:ptCount val="306"/>
                <c:pt idx="37">
                  <c:v>78</c:v>
                </c:pt>
                <c:pt idx="52">
                  <c:v>48</c:v>
                </c:pt>
                <c:pt idx="73">
                  <c:v>45</c:v>
                </c:pt>
                <c:pt idx="133">
                  <c:v>77</c:v>
                </c:pt>
                <c:pt idx="223">
                  <c:v>97</c:v>
                </c:pt>
                <c:pt idx="288">
                  <c:v>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67-4ECB-B24D-44F7095F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3mBBSW+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A$ 5yr ANZ-SUN Pricing Differential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A$ Pricing (BBSW+)'!$H$5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A$ Pricing (BBSW+)'!$B$6:$B$311</c:f>
              <c:numCache>
                <c:formatCode>d\-mmm\-yy</c:formatCode>
                <c:ptCount val="306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43434</c:v>
                </c:pt>
                <c:pt idx="164">
                  <c:v>43427</c:v>
                </c:pt>
                <c:pt idx="165">
                  <c:v>43420</c:v>
                </c:pt>
                <c:pt idx="166">
                  <c:v>43406</c:v>
                </c:pt>
                <c:pt idx="167">
                  <c:v>43399</c:v>
                </c:pt>
                <c:pt idx="168">
                  <c:v>43392</c:v>
                </c:pt>
                <c:pt idx="169">
                  <c:v>43385</c:v>
                </c:pt>
                <c:pt idx="170">
                  <c:v>43378</c:v>
                </c:pt>
                <c:pt idx="171">
                  <c:v>43371</c:v>
                </c:pt>
                <c:pt idx="172">
                  <c:v>43364</c:v>
                </c:pt>
                <c:pt idx="173">
                  <c:v>43360</c:v>
                </c:pt>
                <c:pt idx="174">
                  <c:v>43350</c:v>
                </c:pt>
                <c:pt idx="175">
                  <c:v>43343</c:v>
                </c:pt>
                <c:pt idx="176">
                  <c:v>43329</c:v>
                </c:pt>
                <c:pt idx="177">
                  <c:v>43322</c:v>
                </c:pt>
                <c:pt idx="178">
                  <c:v>43315</c:v>
                </c:pt>
                <c:pt idx="179">
                  <c:v>43308</c:v>
                </c:pt>
                <c:pt idx="180">
                  <c:v>43301</c:v>
                </c:pt>
                <c:pt idx="181">
                  <c:v>43293</c:v>
                </c:pt>
                <c:pt idx="182">
                  <c:v>43287</c:v>
                </c:pt>
                <c:pt idx="183">
                  <c:v>43280</c:v>
                </c:pt>
                <c:pt idx="184">
                  <c:v>43273</c:v>
                </c:pt>
                <c:pt idx="185">
                  <c:v>43266</c:v>
                </c:pt>
                <c:pt idx="186">
                  <c:v>43259</c:v>
                </c:pt>
                <c:pt idx="187">
                  <c:v>43252</c:v>
                </c:pt>
                <c:pt idx="188">
                  <c:v>43245</c:v>
                </c:pt>
                <c:pt idx="189">
                  <c:v>43238</c:v>
                </c:pt>
                <c:pt idx="190">
                  <c:v>43231</c:v>
                </c:pt>
                <c:pt idx="191">
                  <c:v>43224</c:v>
                </c:pt>
                <c:pt idx="192">
                  <c:v>43217</c:v>
                </c:pt>
                <c:pt idx="193">
                  <c:v>43210</c:v>
                </c:pt>
                <c:pt idx="194">
                  <c:v>43196</c:v>
                </c:pt>
                <c:pt idx="195">
                  <c:v>43188</c:v>
                </c:pt>
                <c:pt idx="196">
                  <c:v>43178</c:v>
                </c:pt>
                <c:pt idx="197">
                  <c:v>43168</c:v>
                </c:pt>
                <c:pt idx="198">
                  <c:v>43164</c:v>
                </c:pt>
                <c:pt idx="199">
                  <c:v>43154</c:v>
                </c:pt>
                <c:pt idx="200">
                  <c:v>43143</c:v>
                </c:pt>
                <c:pt idx="201">
                  <c:v>43133</c:v>
                </c:pt>
                <c:pt idx="202">
                  <c:v>43119</c:v>
                </c:pt>
                <c:pt idx="203">
                  <c:v>43112</c:v>
                </c:pt>
                <c:pt idx="204">
                  <c:v>43105</c:v>
                </c:pt>
                <c:pt idx="205">
                  <c:v>43084</c:v>
                </c:pt>
                <c:pt idx="206">
                  <c:v>43077</c:v>
                </c:pt>
                <c:pt idx="207">
                  <c:v>43070</c:v>
                </c:pt>
                <c:pt idx="208">
                  <c:v>43063</c:v>
                </c:pt>
                <c:pt idx="209">
                  <c:v>43056</c:v>
                </c:pt>
                <c:pt idx="210">
                  <c:v>43049</c:v>
                </c:pt>
                <c:pt idx="211">
                  <c:v>43042</c:v>
                </c:pt>
                <c:pt idx="212">
                  <c:v>43035</c:v>
                </c:pt>
                <c:pt idx="213">
                  <c:v>43028</c:v>
                </c:pt>
                <c:pt idx="214">
                  <c:v>43021</c:v>
                </c:pt>
                <c:pt idx="215">
                  <c:v>43014</c:v>
                </c:pt>
                <c:pt idx="216">
                  <c:v>43007</c:v>
                </c:pt>
                <c:pt idx="217">
                  <c:v>43000</c:v>
                </c:pt>
                <c:pt idx="218">
                  <c:v>42996</c:v>
                </c:pt>
                <c:pt idx="219">
                  <c:v>42986</c:v>
                </c:pt>
                <c:pt idx="220">
                  <c:v>42979</c:v>
                </c:pt>
                <c:pt idx="221">
                  <c:v>42972</c:v>
                </c:pt>
                <c:pt idx="222">
                  <c:v>42965</c:v>
                </c:pt>
                <c:pt idx="223">
                  <c:v>42958</c:v>
                </c:pt>
                <c:pt idx="224">
                  <c:v>42951</c:v>
                </c:pt>
                <c:pt idx="225">
                  <c:v>42944</c:v>
                </c:pt>
                <c:pt idx="226">
                  <c:v>42937</c:v>
                </c:pt>
                <c:pt idx="227">
                  <c:v>42930</c:v>
                </c:pt>
                <c:pt idx="228">
                  <c:v>42923</c:v>
                </c:pt>
                <c:pt idx="229">
                  <c:v>42916</c:v>
                </c:pt>
                <c:pt idx="230">
                  <c:v>42909</c:v>
                </c:pt>
                <c:pt idx="231">
                  <c:v>42902</c:v>
                </c:pt>
                <c:pt idx="232">
                  <c:v>42895</c:v>
                </c:pt>
                <c:pt idx="233">
                  <c:v>42888</c:v>
                </c:pt>
                <c:pt idx="234">
                  <c:v>42881</c:v>
                </c:pt>
                <c:pt idx="235">
                  <c:v>42874</c:v>
                </c:pt>
                <c:pt idx="236">
                  <c:v>42867</c:v>
                </c:pt>
                <c:pt idx="237">
                  <c:v>42860</c:v>
                </c:pt>
                <c:pt idx="238">
                  <c:v>42853</c:v>
                </c:pt>
                <c:pt idx="239">
                  <c:v>42849</c:v>
                </c:pt>
                <c:pt idx="240">
                  <c:v>42837</c:v>
                </c:pt>
                <c:pt idx="241">
                  <c:v>42832</c:v>
                </c:pt>
                <c:pt idx="242">
                  <c:v>42825</c:v>
                </c:pt>
                <c:pt idx="243">
                  <c:v>42817</c:v>
                </c:pt>
                <c:pt idx="244">
                  <c:v>42811</c:v>
                </c:pt>
                <c:pt idx="245">
                  <c:v>42804</c:v>
                </c:pt>
                <c:pt idx="246">
                  <c:v>42797</c:v>
                </c:pt>
                <c:pt idx="247">
                  <c:v>42789</c:v>
                </c:pt>
                <c:pt idx="248">
                  <c:v>42783</c:v>
                </c:pt>
                <c:pt idx="249">
                  <c:v>42776</c:v>
                </c:pt>
                <c:pt idx="250">
                  <c:v>42769</c:v>
                </c:pt>
                <c:pt idx="251">
                  <c:v>42765</c:v>
                </c:pt>
                <c:pt idx="252">
                  <c:v>42755</c:v>
                </c:pt>
                <c:pt idx="253">
                  <c:v>42748</c:v>
                </c:pt>
                <c:pt idx="254">
                  <c:v>42740</c:v>
                </c:pt>
                <c:pt idx="255">
                  <c:v>42725</c:v>
                </c:pt>
                <c:pt idx="256">
                  <c:v>42719</c:v>
                </c:pt>
                <c:pt idx="257">
                  <c:v>42712</c:v>
                </c:pt>
                <c:pt idx="258">
                  <c:v>42705</c:v>
                </c:pt>
                <c:pt idx="259">
                  <c:v>42698</c:v>
                </c:pt>
                <c:pt idx="260">
                  <c:v>42685</c:v>
                </c:pt>
                <c:pt idx="261">
                  <c:v>42677</c:v>
                </c:pt>
                <c:pt idx="262">
                  <c:v>42671</c:v>
                </c:pt>
                <c:pt idx="263">
                  <c:v>42663</c:v>
                </c:pt>
                <c:pt idx="264">
                  <c:v>42656</c:v>
                </c:pt>
                <c:pt idx="265">
                  <c:v>42650</c:v>
                </c:pt>
                <c:pt idx="266">
                  <c:v>42642</c:v>
                </c:pt>
                <c:pt idx="267">
                  <c:v>42635</c:v>
                </c:pt>
                <c:pt idx="268">
                  <c:v>42628</c:v>
                </c:pt>
                <c:pt idx="269">
                  <c:v>42621</c:v>
                </c:pt>
                <c:pt idx="270">
                  <c:v>42614</c:v>
                </c:pt>
                <c:pt idx="271">
                  <c:v>42608</c:v>
                </c:pt>
                <c:pt idx="272">
                  <c:v>42601</c:v>
                </c:pt>
                <c:pt idx="273">
                  <c:v>42594</c:v>
                </c:pt>
                <c:pt idx="274">
                  <c:v>42587</c:v>
                </c:pt>
                <c:pt idx="275">
                  <c:v>42580</c:v>
                </c:pt>
                <c:pt idx="276">
                  <c:v>42573</c:v>
                </c:pt>
                <c:pt idx="277">
                  <c:v>42566</c:v>
                </c:pt>
                <c:pt idx="278">
                  <c:v>42559</c:v>
                </c:pt>
                <c:pt idx="279">
                  <c:v>42552</c:v>
                </c:pt>
                <c:pt idx="280">
                  <c:v>42550</c:v>
                </c:pt>
                <c:pt idx="281">
                  <c:v>42538</c:v>
                </c:pt>
                <c:pt idx="282">
                  <c:v>42531</c:v>
                </c:pt>
                <c:pt idx="283">
                  <c:v>42524</c:v>
                </c:pt>
                <c:pt idx="284">
                  <c:v>42516</c:v>
                </c:pt>
                <c:pt idx="285">
                  <c:v>42513</c:v>
                </c:pt>
                <c:pt idx="286">
                  <c:v>42503</c:v>
                </c:pt>
                <c:pt idx="287">
                  <c:v>42496</c:v>
                </c:pt>
                <c:pt idx="288">
                  <c:v>42489</c:v>
                </c:pt>
                <c:pt idx="289">
                  <c:v>42482</c:v>
                </c:pt>
                <c:pt idx="290">
                  <c:v>42475</c:v>
                </c:pt>
                <c:pt idx="291">
                  <c:v>42468</c:v>
                </c:pt>
                <c:pt idx="292">
                  <c:v>42461</c:v>
                </c:pt>
                <c:pt idx="293">
                  <c:v>42453</c:v>
                </c:pt>
                <c:pt idx="294">
                  <c:v>42447</c:v>
                </c:pt>
                <c:pt idx="295">
                  <c:v>42440</c:v>
                </c:pt>
                <c:pt idx="296">
                  <c:v>42433</c:v>
                </c:pt>
                <c:pt idx="297">
                  <c:v>42426</c:v>
                </c:pt>
                <c:pt idx="298">
                  <c:v>42419</c:v>
                </c:pt>
                <c:pt idx="299">
                  <c:v>42412</c:v>
                </c:pt>
                <c:pt idx="300">
                  <c:v>42405</c:v>
                </c:pt>
                <c:pt idx="301">
                  <c:v>42398</c:v>
                </c:pt>
                <c:pt idx="302">
                  <c:v>42391</c:v>
                </c:pt>
                <c:pt idx="303">
                  <c:v>42384</c:v>
                </c:pt>
                <c:pt idx="304">
                  <c:v>42377</c:v>
                </c:pt>
                <c:pt idx="305">
                  <c:v>42374</c:v>
                </c:pt>
              </c:numCache>
            </c:numRef>
          </c:cat>
          <c:val>
            <c:numRef>
              <c:f>'Historical A$ Pricing (BBSW+)'!$H$6:$H$311</c:f>
              <c:numCache>
                <c:formatCode>0</c:formatCode>
                <c:ptCount val="30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13.5</c:v>
                </c:pt>
                <c:pt idx="7">
                  <c:v>17</c:v>
                </c:pt>
                <c:pt idx="8">
                  <c:v>21</c:v>
                </c:pt>
                <c:pt idx="9">
                  <c:v>14</c:v>
                </c:pt>
                <c:pt idx="10">
                  <c:v>20</c:v>
                </c:pt>
                <c:pt idx="11">
                  <c:v>25</c:v>
                </c:pt>
                <c:pt idx="12">
                  <c:v>22.5</c:v>
                </c:pt>
                <c:pt idx="13">
                  <c:v>30</c:v>
                </c:pt>
                <c:pt idx="14">
                  <c:v>30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22.5</c:v>
                </c:pt>
                <c:pt idx="20">
                  <c:v>17.5</c:v>
                </c:pt>
                <c:pt idx="21">
                  <c:v>7.5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11.5</c:v>
                </c:pt>
                <c:pt idx="26">
                  <c:v>11.5</c:v>
                </c:pt>
                <c:pt idx="27">
                  <c:v>11.5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10.999999999999986</c:v>
                </c:pt>
                <c:pt idx="41">
                  <c:v>11.999999999999972</c:v>
                </c:pt>
                <c:pt idx="42">
                  <c:v>9.9999999999999716</c:v>
                </c:pt>
                <c:pt idx="43">
                  <c:v>8.9999999999999858</c:v>
                </c:pt>
                <c:pt idx="44">
                  <c:v>8.5</c:v>
                </c:pt>
                <c:pt idx="45">
                  <c:v>12</c:v>
                </c:pt>
                <c:pt idx="46">
                  <c:v>8</c:v>
                </c:pt>
                <c:pt idx="47">
                  <c:v>6.0000000000000142</c:v>
                </c:pt>
                <c:pt idx="48">
                  <c:v>4.0000000000000284</c:v>
                </c:pt>
                <c:pt idx="49">
                  <c:v>6.0000000000000284</c:v>
                </c:pt>
                <c:pt idx="50">
                  <c:v>6.5000000000000284</c:v>
                </c:pt>
                <c:pt idx="51">
                  <c:v>5.0000000000000213</c:v>
                </c:pt>
                <c:pt idx="52">
                  <c:v>3.5000000000000142</c:v>
                </c:pt>
                <c:pt idx="53">
                  <c:v>9</c:v>
                </c:pt>
                <c:pt idx="54">
                  <c:v>8.8750000000000142</c:v>
                </c:pt>
                <c:pt idx="55">
                  <c:v>7.7500000000000213</c:v>
                </c:pt>
                <c:pt idx="56">
                  <c:v>6.6250000000000284</c:v>
                </c:pt>
                <c:pt idx="57">
                  <c:v>7.5000000000000284</c:v>
                </c:pt>
                <c:pt idx="58">
                  <c:v>8.8750000000000284</c:v>
                </c:pt>
                <c:pt idx="59">
                  <c:v>8.2500000000000213</c:v>
                </c:pt>
                <c:pt idx="60">
                  <c:v>8.6250000000000142</c:v>
                </c:pt>
                <c:pt idx="61">
                  <c:v>10</c:v>
                </c:pt>
                <c:pt idx="62">
                  <c:v>8.2000000000000028</c:v>
                </c:pt>
                <c:pt idx="63">
                  <c:v>7.9000000000000057</c:v>
                </c:pt>
                <c:pt idx="64">
                  <c:v>4.6000000000000085</c:v>
                </c:pt>
                <c:pt idx="65">
                  <c:v>4.3000000000000043</c:v>
                </c:pt>
                <c:pt idx="66">
                  <c:v>4</c:v>
                </c:pt>
                <c:pt idx="67">
                  <c:v>4.8333333333333286</c:v>
                </c:pt>
                <c:pt idx="68">
                  <c:v>5.6666666666666572</c:v>
                </c:pt>
                <c:pt idx="69">
                  <c:v>5.4999999999999858</c:v>
                </c:pt>
                <c:pt idx="70">
                  <c:v>5.3333333333333215</c:v>
                </c:pt>
                <c:pt idx="71">
                  <c:v>6.1666666666666572</c:v>
                </c:pt>
                <c:pt idx="72">
                  <c:v>6</c:v>
                </c:pt>
                <c:pt idx="73">
                  <c:v>14</c:v>
                </c:pt>
                <c:pt idx="74">
                  <c:v>12</c:v>
                </c:pt>
                <c:pt idx="75">
                  <c:v>10</c:v>
                </c:pt>
                <c:pt idx="76">
                  <c:v>12.571428571428584</c:v>
                </c:pt>
                <c:pt idx="77">
                  <c:v>14.14285714285716</c:v>
                </c:pt>
                <c:pt idx="78">
                  <c:v>15.714285714285737</c:v>
                </c:pt>
                <c:pt idx="79">
                  <c:v>15.285714285714306</c:v>
                </c:pt>
                <c:pt idx="80">
                  <c:v>16.857142857142875</c:v>
                </c:pt>
                <c:pt idx="81">
                  <c:v>18.428571428571438</c:v>
                </c:pt>
                <c:pt idx="82">
                  <c:v>11</c:v>
                </c:pt>
                <c:pt idx="83">
                  <c:v>11.5</c:v>
                </c:pt>
                <c:pt idx="84">
                  <c:v>7</c:v>
                </c:pt>
                <c:pt idx="85">
                  <c:v>9</c:v>
                </c:pt>
                <c:pt idx="86">
                  <c:v>9</c:v>
                </c:pt>
                <c:pt idx="87">
                  <c:v>11</c:v>
                </c:pt>
                <c:pt idx="88">
                  <c:v>8</c:v>
                </c:pt>
                <c:pt idx="89">
                  <c:v>10</c:v>
                </c:pt>
                <c:pt idx="90">
                  <c:v>9.5</c:v>
                </c:pt>
                <c:pt idx="91">
                  <c:v>10</c:v>
                </c:pt>
                <c:pt idx="92">
                  <c:v>13</c:v>
                </c:pt>
                <c:pt idx="93">
                  <c:v>13.5</c:v>
                </c:pt>
                <c:pt idx="94">
                  <c:v>14.499999999999986</c:v>
                </c:pt>
                <c:pt idx="95">
                  <c:v>11.999999999999972</c:v>
                </c:pt>
                <c:pt idx="96">
                  <c:v>11.499999999999972</c:v>
                </c:pt>
                <c:pt idx="97">
                  <c:v>12.999999999999986</c:v>
                </c:pt>
                <c:pt idx="98">
                  <c:v>16.5</c:v>
                </c:pt>
                <c:pt idx="99">
                  <c:v>16.666666666666657</c:v>
                </c:pt>
                <c:pt idx="100">
                  <c:v>22.833333333333329</c:v>
                </c:pt>
                <c:pt idx="101">
                  <c:v>15</c:v>
                </c:pt>
                <c:pt idx="102">
                  <c:v>13.499999999999986</c:v>
                </c:pt>
                <c:pt idx="103">
                  <c:v>14.499999999999972</c:v>
                </c:pt>
                <c:pt idx="104">
                  <c:v>15.499999999999972</c:v>
                </c:pt>
                <c:pt idx="105">
                  <c:v>13.999999999999986</c:v>
                </c:pt>
                <c:pt idx="106">
                  <c:v>12.5</c:v>
                </c:pt>
                <c:pt idx="107">
                  <c:v>17.5</c:v>
                </c:pt>
                <c:pt idx="108">
                  <c:v>27.5</c:v>
                </c:pt>
                <c:pt idx="109">
                  <c:v>7.5</c:v>
                </c:pt>
                <c:pt idx="110">
                  <c:v>2.5</c:v>
                </c:pt>
                <c:pt idx="111">
                  <c:v>12.5</c:v>
                </c:pt>
                <c:pt idx="112">
                  <c:v>12.5</c:v>
                </c:pt>
                <c:pt idx="113">
                  <c:v>2.5</c:v>
                </c:pt>
                <c:pt idx="114">
                  <c:v>6.5</c:v>
                </c:pt>
                <c:pt idx="115">
                  <c:v>6</c:v>
                </c:pt>
                <c:pt idx="116">
                  <c:v>21.5</c:v>
                </c:pt>
                <c:pt idx="117">
                  <c:v>17</c:v>
                </c:pt>
                <c:pt idx="118">
                  <c:v>15</c:v>
                </c:pt>
                <c:pt idx="119">
                  <c:v>14.333333333333329</c:v>
                </c:pt>
                <c:pt idx="120">
                  <c:v>13.166666666666657</c:v>
                </c:pt>
                <c:pt idx="121">
                  <c:v>12.5</c:v>
                </c:pt>
                <c:pt idx="122">
                  <c:v>12.25</c:v>
                </c:pt>
                <c:pt idx="123">
                  <c:v>13.5</c:v>
                </c:pt>
                <c:pt idx="124">
                  <c:v>15.25</c:v>
                </c:pt>
                <c:pt idx="125">
                  <c:v>10</c:v>
                </c:pt>
                <c:pt idx="126">
                  <c:v>11.799999999999983</c:v>
                </c:pt>
                <c:pt idx="127">
                  <c:v>14.09999999999998</c:v>
                </c:pt>
                <c:pt idx="128">
                  <c:v>11.399999999999977</c:v>
                </c:pt>
                <c:pt idx="129">
                  <c:v>12.199999999999989</c:v>
                </c:pt>
                <c:pt idx="130">
                  <c:v>11.5</c:v>
                </c:pt>
                <c:pt idx="131">
                  <c:v>11.333333333333314</c:v>
                </c:pt>
                <c:pt idx="132">
                  <c:v>12.666666666666643</c:v>
                </c:pt>
                <c:pt idx="133">
                  <c:v>10.999999999999972</c:v>
                </c:pt>
                <c:pt idx="134">
                  <c:v>11.333333333333314</c:v>
                </c:pt>
                <c:pt idx="135">
                  <c:v>10.666666666666657</c:v>
                </c:pt>
                <c:pt idx="136">
                  <c:v>13</c:v>
                </c:pt>
                <c:pt idx="137">
                  <c:v>17.999999999999986</c:v>
                </c:pt>
                <c:pt idx="138">
                  <c:v>14.499999999999972</c:v>
                </c:pt>
                <c:pt idx="139">
                  <c:v>7.4999999999999716</c:v>
                </c:pt>
                <c:pt idx="140">
                  <c:v>1.9999999999999716</c:v>
                </c:pt>
                <c:pt idx="141">
                  <c:v>3.9999999999999858</c:v>
                </c:pt>
                <c:pt idx="142">
                  <c:v>3</c:v>
                </c:pt>
                <c:pt idx="143">
                  <c:v>8</c:v>
                </c:pt>
                <c:pt idx="144">
                  <c:v>9.5</c:v>
                </c:pt>
                <c:pt idx="145">
                  <c:v>10</c:v>
                </c:pt>
                <c:pt idx="146">
                  <c:v>10</c:v>
                </c:pt>
                <c:pt idx="147">
                  <c:v>11.5</c:v>
                </c:pt>
                <c:pt idx="148">
                  <c:v>10.5</c:v>
                </c:pt>
                <c:pt idx="149">
                  <c:v>5.5</c:v>
                </c:pt>
                <c:pt idx="150">
                  <c:v>7.5</c:v>
                </c:pt>
                <c:pt idx="151">
                  <c:v>8.9374999999999716</c:v>
                </c:pt>
                <c:pt idx="152">
                  <c:v>8.3749999999999574</c:v>
                </c:pt>
                <c:pt idx="153">
                  <c:v>9.8124999999999432</c:v>
                </c:pt>
                <c:pt idx="154">
                  <c:v>11.249999999999943</c:v>
                </c:pt>
                <c:pt idx="155">
                  <c:v>4.6874999999999432</c:v>
                </c:pt>
                <c:pt idx="156">
                  <c:v>5.6249999999999574</c:v>
                </c:pt>
                <c:pt idx="157">
                  <c:v>6.0624999999999716</c:v>
                </c:pt>
                <c:pt idx="158">
                  <c:v>6</c:v>
                </c:pt>
                <c:pt idx="159">
                  <c:v>4.25</c:v>
                </c:pt>
                <c:pt idx="160">
                  <c:v>5.5</c:v>
                </c:pt>
                <c:pt idx="161">
                  <c:v>3.25</c:v>
                </c:pt>
                <c:pt idx="162">
                  <c:v>7</c:v>
                </c:pt>
                <c:pt idx="163">
                  <c:v>7.75</c:v>
                </c:pt>
                <c:pt idx="164">
                  <c:v>8.5</c:v>
                </c:pt>
                <c:pt idx="165">
                  <c:v>7.9166666666666856</c:v>
                </c:pt>
                <c:pt idx="166">
                  <c:v>9.333333333333357</c:v>
                </c:pt>
                <c:pt idx="167">
                  <c:v>9.2500000000000284</c:v>
                </c:pt>
                <c:pt idx="168">
                  <c:v>8.6666666666666856</c:v>
                </c:pt>
                <c:pt idx="169">
                  <c:v>8.0833333333333428</c:v>
                </c:pt>
                <c:pt idx="170">
                  <c:v>7.5</c:v>
                </c:pt>
                <c:pt idx="171">
                  <c:v>7.2142857142857366</c:v>
                </c:pt>
                <c:pt idx="172">
                  <c:v>7.4285714285714732</c:v>
                </c:pt>
                <c:pt idx="173">
                  <c:v>9.1428571428571956</c:v>
                </c:pt>
                <c:pt idx="174">
                  <c:v>9.3571428571429038</c:v>
                </c:pt>
                <c:pt idx="175">
                  <c:v>10.071428571428612</c:v>
                </c:pt>
                <c:pt idx="176">
                  <c:v>8.285714285714306</c:v>
                </c:pt>
                <c:pt idx="177">
                  <c:v>8.5</c:v>
                </c:pt>
                <c:pt idx="178">
                  <c:v>8.2000000000000171</c:v>
                </c:pt>
                <c:pt idx="179">
                  <c:v>6.4000000000000199</c:v>
                </c:pt>
                <c:pt idx="180">
                  <c:v>6.1000000000000227</c:v>
                </c:pt>
                <c:pt idx="181">
                  <c:v>6.8000000000000114</c:v>
                </c:pt>
                <c:pt idx="182">
                  <c:v>8.5</c:v>
                </c:pt>
                <c:pt idx="183">
                  <c:v>7.875</c:v>
                </c:pt>
                <c:pt idx="184">
                  <c:v>8.75</c:v>
                </c:pt>
                <c:pt idx="185">
                  <c:v>10.125</c:v>
                </c:pt>
                <c:pt idx="186">
                  <c:v>9.5</c:v>
                </c:pt>
                <c:pt idx="187">
                  <c:v>9.0000000000000142</c:v>
                </c:pt>
                <c:pt idx="188">
                  <c:v>11.500000000000028</c:v>
                </c:pt>
                <c:pt idx="189">
                  <c:v>11.000000000000028</c:v>
                </c:pt>
                <c:pt idx="190">
                  <c:v>10.500000000000014</c:v>
                </c:pt>
                <c:pt idx="191">
                  <c:v>10</c:v>
                </c:pt>
                <c:pt idx="192">
                  <c:v>5</c:v>
                </c:pt>
                <c:pt idx="193">
                  <c:v>9</c:v>
                </c:pt>
                <c:pt idx="194">
                  <c:v>3</c:v>
                </c:pt>
                <c:pt idx="195">
                  <c:v>3</c:v>
                </c:pt>
                <c:pt idx="196">
                  <c:v>10</c:v>
                </c:pt>
                <c:pt idx="197">
                  <c:v>13.25</c:v>
                </c:pt>
                <c:pt idx="198">
                  <c:v>11.5</c:v>
                </c:pt>
                <c:pt idx="199">
                  <c:v>11.75</c:v>
                </c:pt>
                <c:pt idx="200">
                  <c:v>10</c:v>
                </c:pt>
                <c:pt idx="201">
                  <c:v>9.5</c:v>
                </c:pt>
                <c:pt idx="202">
                  <c:v>11.25</c:v>
                </c:pt>
                <c:pt idx="203">
                  <c:v>13</c:v>
                </c:pt>
                <c:pt idx="204">
                  <c:v>11.5</c:v>
                </c:pt>
                <c:pt idx="205">
                  <c:v>13</c:v>
                </c:pt>
                <c:pt idx="206">
                  <c:v>13.083333333333343</c:v>
                </c:pt>
                <c:pt idx="207">
                  <c:v>13.166666666666686</c:v>
                </c:pt>
                <c:pt idx="208">
                  <c:v>12.250000000000028</c:v>
                </c:pt>
                <c:pt idx="209">
                  <c:v>13.333333333333357</c:v>
                </c:pt>
                <c:pt idx="210">
                  <c:v>13.916666666666686</c:v>
                </c:pt>
                <c:pt idx="211">
                  <c:v>12.5</c:v>
                </c:pt>
                <c:pt idx="212">
                  <c:v>13.666666666666657</c:v>
                </c:pt>
                <c:pt idx="213">
                  <c:v>13.833333333333329</c:v>
                </c:pt>
                <c:pt idx="214">
                  <c:v>12</c:v>
                </c:pt>
                <c:pt idx="215">
                  <c:v>11.166666666666657</c:v>
                </c:pt>
                <c:pt idx="216">
                  <c:v>10.333333333333314</c:v>
                </c:pt>
                <c:pt idx="217">
                  <c:v>10.499999999999972</c:v>
                </c:pt>
                <c:pt idx="218">
                  <c:v>10.666666666666643</c:v>
                </c:pt>
                <c:pt idx="219">
                  <c:v>10.833333333333314</c:v>
                </c:pt>
                <c:pt idx="220">
                  <c:v>9.5</c:v>
                </c:pt>
                <c:pt idx="221">
                  <c:v>9.875</c:v>
                </c:pt>
                <c:pt idx="222">
                  <c:v>10.25</c:v>
                </c:pt>
                <c:pt idx="223">
                  <c:v>10.625</c:v>
                </c:pt>
                <c:pt idx="224">
                  <c:v>11</c:v>
                </c:pt>
                <c:pt idx="225">
                  <c:v>12.375</c:v>
                </c:pt>
                <c:pt idx="226">
                  <c:v>13.25</c:v>
                </c:pt>
                <c:pt idx="227">
                  <c:v>14.125</c:v>
                </c:pt>
                <c:pt idx="228">
                  <c:v>16</c:v>
                </c:pt>
                <c:pt idx="229">
                  <c:v>15.499999999999986</c:v>
                </c:pt>
                <c:pt idx="230">
                  <c:v>12.499999999999972</c:v>
                </c:pt>
                <c:pt idx="231">
                  <c:v>12.499999999999972</c:v>
                </c:pt>
                <c:pt idx="232">
                  <c:v>11.999999999999986</c:v>
                </c:pt>
                <c:pt idx="233">
                  <c:v>12.5</c:v>
                </c:pt>
                <c:pt idx="234">
                  <c:v>11.666666666666657</c:v>
                </c:pt>
                <c:pt idx="235">
                  <c:v>9.3333333333333144</c:v>
                </c:pt>
                <c:pt idx="236">
                  <c:v>8.9999999999999716</c:v>
                </c:pt>
                <c:pt idx="237">
                  <c:v>7.166666666666643</c:v>
                </c:pt>
                <c:pt idx="238">
                  <c:v>5.8333333333333144</c:v>
                </c:pt>
                <c:pt idx="239">
                  <c:v>6.5</c:v>
                </c:pt>
                <c:pt idx="240">
                  <c:v>9.5</c:v>
                </c:pt>
                <c:pt idx="241">
                  <c:v>10.5</c:v>
                </c:pt>
                <c:pt idx="242">
                  <c:v>10.5</c:v>
                </c:pt>
                <c:pt idx="243">
                  <c:v>9.9999999999999858</c:v>
                </c:pt>
                <c:pt idx="244">
                  <c:v>12.499999999999972</c:v>
                </c:pt>
                <c:pt idx="245">
                  <c:v>14.999999999999972</c:v>
                </c:pt>
                <c:pt idx="246">
                  <c:v>12.499999999999972</c:v>
                </c:pt>
                <c:pt idx="247">
                  <c:v>9.9999999999999858</c:v>
                </c:pt>
                <c:pt idx="248">
                  <c:v>11</c:v>
                </c:pt>
                <c:pt idx="249">
                  <c:v>10.999999999999986</c:v>
                </c:pt>
                <c:pt idx="250">
                  <c:v>11.499999999999972</c:v>
                </c:pt>
                <c:pt idx="251">
                  <c:v>11.999999999999972</c:v>
                </c:pt>
                <c:pt idx="252">
                  <c:v>13.499999999999986</c:v>
                </c:pt>
                <c:pt idx="253">
                  <c:v>15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11.785714285714263</c:v>
                </c:pt>
                <c:pt idx="259">
                  <c:v>11.071428571428527</c:v>
                </c:pt>
                <c:pt idx="260">
                  <c:v>12.857142857142804</c:v>
                </c:pt>
                <c:pt idx="261">
                  <c:v>17.142857142857096</c:v>
                </c:pt>
                <c:pt idx="262">
                  <c:v>16.428571428571388</c:v>
                </c:pt>
                <c:pt idx="263">
                  <c:v>15.714285714285694</c:v>
                </c:pt>
                <c:pt idx="264">
                  <c:v>15</c:v>
                </c:pt>
                <c:pt idx="265">
                  <c:v>14.999999999999986</c:v>
                </c:pt>
                <c:pt idx="266">
                  <c:v>14.999999999999972</c:v>
                </c:pt>
                <c:pt idx="267">
                  <c:v>13.499999999999972</c:v>
                </c:pt>
                <c:pt idx="268">
                  <c:v>14.999999999999986</c:v>
                </c:pt>
                <c:pt idx="269">
                  <c:v>15</c:v>
                </c:pt>
                <c:pt idx="270">
                  <c:v>13.375</c:v>
                </c:pt>
                <c:pt idx="271">
                  <c:v>13.75</c:v>
                </c:pt>
                <c:pt idx="272">
                  <c:v>13.125</c:v>
                </c:pt>
                <c:pt idx="273">
                  <c:v>14.5</c:v>
                </c:pt>
                <c:pt idx="274">
                  <c:v>14.499999999999972</c:v>
                </c:pt>
                <c:pt idx="275">
                  <c:v>13.999999999999943</c:v>
                </c:pt>
                <c:pt idx="276">
                  <c:v>13.499999999999943</c:v>
                </c:pt>
                <c:pt idx="277">
                  <c:v>15.499999999999972</c:v>
                </c:pt>
                <c:pt idx="278">
                  <c:v>16.5</c:v>
                </c:pt>
                <c:pt idx="279">
                  <c:v>14</c:v>
                </c:pt>
                <c:pt idx="280">
                  <c:v>12.5</c:v>
                </c:pt>
                <c:pt idx="281">
                  <c:v>20</c:v>
                </c:pt>
                <c:pt idx="282">
                  <c:v>22.299999999999983</c:v>
                </c:pt>
                <c:pt idx="283">
                  <c:v>22.099999999999966</c:v>
                </c:pt>
                <c:pt idx="284">
                  <c:v>19.899999999999977</c:v>
                </c:pt>
                <c:pt idx="285">
                  <c:v>21.699999999999989</c:v>
                </c:pt>
                <c:pt idx="286">
                  <c:v>20.5</c:v>
                </c:pt>
                <c:pt idx="287">
                  <c:v>20.25</c:v>
                </c:pt>
                <c:pt idx="288">
                  <c:v>22</c:v>
                </c:pt>
                <c:pt idx="289">
                  <c:v>22.25</c:v>
                </c:pt>
                <c:pt idx="290">
                  <c:v>19.5</c:v>
                </c:pt>
                <c:pt idx="291">
                  <c:v>21.375</c:v>
                </c:pt>
                <c:pt idx="292">
                  <c:v>23.25</c:v>
                </c:pt>
                <c:pt idx="293">
                  <c:v>26.625</c:v>
                </c:pt>
                <c:pt idx="294">
                  <c:v>22.5</c:v>
                </c:pt>
                <c:pt idx="295">
                  <c:v>16.499999999999972</c:v>
                </c:pt>
                <c:pt idx="296">
                  <c:v>13.499999999999943</c:v>
                </c:pt>
                <c:pt idx="297">
                  <c:v>14.499999999999943</c:v>
                </c:pt>
                <c:pt idx="298">
                  <c:v>14.999999999999972</c:v>
                </c:pt>
                <c:pt idx="299">
                  <c:v>12.5</c:v>
                </c:pt>
                <c:pt idx="300">
                  <c:v>19.375</c:v>
                </c:pt>
                <c:pt idx="301">
                  <c:v>18.75</c:v>
                </c:pt>
                <c:pt idx="302">
                  <c:v>15.625</c:v>
                </c:pt>
                <c:pt idx="303">
                  <c:v>15</c:v>
                </c:pt>
                <c:pt idx="304">
                  <c:v>14.375</c:v>
                </c:pt>
                <c:pt idx="305">
                  <c:v>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B-4BD1-A734-290892D07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US$ 3yr Senior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US$ Pricing (UST+)'!$C$5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(UST+)'!$C$6:$C$308</c:f>
              <c:numCache>
                <c:formatCode>0</c:formatCode>
                <c:ptCount val="303"/>
                <c:pt idx="0">
                  <c:v>97.5</c:v>
                </c:pt>
                <c:pt idx="1">
                  <c:v>95</c:v>
                </c:pt>
                <c:pt idx="2">
                  <c:v>102.5</c:v>
                </c:pt>
                <c:pt idx="3">
                  <c:v>82.5</c:v>
                </c:pt>
                <c:pt idx="4">
                  <c:v>82.5</c:v>
                </c:pt>
                <c:pt idx="5">
                  <c:v>82.5</c:v>
                </c:pt>
                <c:pt idx="6">
                  <c:v>82.5</c:v>
                </c:pt>
                <c:pt idx="7">
                  <c:v>77.5</c:v>
                </c:pt>
                <c:pt idx="8">
                  <c:v>77.5</c:v>
                </c:pt>
                <c:pt idx="9">
                  <c:v>82.5</c:v>
                </c:pt>
                <c:pt idx="10">
                  <c:v>90</c:v>
                </c:pt>
                <c:pt idx="11">
                  <c:v>95</c:v>
                </c:pt>
                <c:pt idx="12">
                  <c:v>92.5</c:v>
                </c:pt>
                <c:pt idx="13">
                  <c:v>107.5</c:v>
                </c:pt>
                <c:pt idx="14">
                  <c:v>105</c:v>
                </c:pt>
                <c:pt idx="15">
                  <c:v>100</c:v>
                </c:pt>
                <c:pt idx="16">
                  <c:v>97.5</c:v>
                </c:pt>
                <c:pt idx="17">
                  <c:v>90</c:v>
                </c:pt>
                <c:pt idx="18">
                  <c:v>80</c:v>
                </c:pt>
                <c:pt idx="19">
                  <c:v>80</c:v>
                </c:pt>
                <c:pt idx="20">
                  <c:v>87.5</c:v>
                </c:pt>
                <c:pt idx="21">
                  <c:v>90</c:v>
                </c:pt>
                <c:pt idx="22">
                  <c:v>82.5</c:v>
                </c:pt>
                <c:pt idx="23">
                  <c:v>80</c:v>
                </c:pt>
                <c:pt idx="24">
                  <c:v>80</c:v>
                </c:pt>
                <c:pt idx="25">
                  <c:v>70</c:v>
                </c:pt>
                <c:pt idx="26">
                  <c:v>70</c:v>
                </c:pt>
                <c:pt idx="27">
                  <c:v>65</c:v>
                </c:pt>
                <c:pt idx="28">
                  <c:v>65</c:v>
                </c:pt>
                <c:pt idx="29">
                  <c:v>75</c:v>
                </c:pt>
                <c:pt idx="30">
                  <c:v>77.5</c:v>
                </c:pt>
                <c:pt idx="31">
                  <c:v>82.5</c:v>
                </c:pt>
                <c:pt idx="32">
                  <c:v>63</c:v>
                </c:pt>
                <c:pt idx="33">
                  <c:v>60</c:v>
                </c:pt>
                <c:pt idx="34">
                  <c:v>47.5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38</c:v>
                </c:pt>
                <c:pt idx="40">
                  <c:v>32.5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37.5</c:v>
                </c:pt>
                <c:pt idx="45">
                  <c:v>30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26.5</c:v>
                </c:pt>
                <c:pt idx="63">
                  <c:v>27.5</c:v>
                </c:pt>
                <c:pt idx="64">
                  <c:v>30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36.5</c:v>
                </c:pt>
                <c:pt idx="69">
                  <c:v>37.5</c:v>
                </c:pt>
                <c:pt idx="70">
                  <c:v>37.5</c:v>
                </c:pt>
                <c:pt idx="71">
                  <c:v>35</c:v>
                </c:pt>
                <c:pt idx="72">
                  <c:v>33.5</c:v>
                </c:pt>
                <c:pt idx="73">
                  <c:v>27.5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27.5</c:v>
                </c:pt>
                <c:pt idx="78">
                  <c:v>27.5</c:v>
                </c:pt>
                <c:pt idx="79">
                  <c:v>27.5</c:v>
                </c:pt>
                <c:pt idx="80">
                  <c:v>27.5</c:v>
                </c:pt>
                <c:pt idx="81">
                  <c:v>30</c:v>
                </c:pt>
                <c:pt idx="82">
                  <c:v>35</c:v>
                </c:pt>
                <c:pt idx="83">
                  <c:v>35</c:v>
                </c:pt>
                <c:pt idx="84">
                  <c:v>32.5</c:v>
                </c:pt>
                <c:pt idx="85">
                  <c:v>37.5</c:v>
                </c:pt>
                <c:pt idx="86">
                  <c:v>35</c:v>
                </c:pt>
                <c:pt idx="87">
                  <c:v>37.5</c:v>
                </c:pt>
                <c:pt idx="88">
                  <c:v>40</c:v>
                </c:pt>
                <c:pt idx="89">
                  <c:v>37.5</c:v>
                </c:pt>
                <c:pt idx="90">
                  <c:v>40</c:v>
                </c:pt>
                <c:pt idx="91">
                  <c:v>42.5</c:v>
                </c:pt>
                <c:pt idx="92">
                  <c:v>37.5</c:v>
                </c:pt>
                <c:pt idx="93">
                  <c:v>40</c:v>
                </c:pt>
                <c:pt idx="94">
                  <c:v>42.5</c:v>
                </c:pt>
                <c:pt idx="95">
                  <c:v>40</c:v>
                </c:pt>
                <c:pt idx="96">
                  <c:v>45</c:v>
                </c:pt>
                <c:pt idx="97">
                  <c:v>50</c:v>
                </c:pt>
                <c:pt idx="98">
                  <c:v>50</c:v>
                </c:pt>
                <c:pt idx="99">
                  <c:v>55</c:v>
                </c:pt>
                <c:pt idx="100">
                  <c:v>55</c:v>
                </c:pt>
                <c:pt idx="101">
                  <c:v>60</c:v>
                </c:pt>
                <c:pt idx="102">
                  <c:v>80</c:v>
                </c:pt>
                <c:pt idx="103">
                  <c:v>90</c:v>
                </c:pt>
                <c:pt idx="104">
                  <c:v>105</c:v>
                </c:pt>
                <c:pt idx="105">
                  <c:v>127.5</c:v>
                </c:pt>
                <c:pt idx="106">
                  <c:v>130</c:v>
                </c:pt>
                <c:pt idx="107">
                  <c:v>140</c:v>
                </c:pt>
                <c:pt idx="108">
                  <c:v>145</c:v>
                </c:pt>
                <c:pt idx="109">
                  <c:v>185</c:v>
                </c:pt>
                <c:pt idx="110">
                  <c:v>215</c:v>
                </c:pt>
                <c:pt idx="111">
                  <c:v>237.5</c:v>
                </c:pt>
                <c:pt idx="112">
                  <c:v>275</c:v>
                </c:pt>
                <c:pt idx="113">
                  <c:v>150</c:v>
                </c:pt>
                <c:pt idx="114">
                  <c:v>70</c:v>
                </c:pt>
                <c:pt idx="115">
                  <c:v>70</c:v>
                </c:pt>
                <c:pt idx="116">
                  <c:v>41.5</c:v>
                </c:pt>
                <c:pt idx="117">
                  <c:v>40</c:v>
                </c:pt>
                <c:pt idx="118">
                  <c:v>37</c:v>
                </c:pt>
                <c:pt idx="119">
                  <c:v>42.5</c:v>
                </c:pt>
                <c:pt idx="120">
                  <c:v>40</c:v>
                </c:pt>
                <c:pt idx="121">
                  <c:v>40</c:v>
                </c:pt>
                <c:pt idx="122">
                  <c:v>47.5</c:v>
                </c:pt>
                <c:pt idx="123">
                  <c:v>47.5</c:v>
                </c:pt>
                <c:pt idx="124">
                  <c:v>48</c:v>
                </c:pt>
                <c:pt idx="125">
                  <c:v>47.5</c:v>
                </c:pt>
                <c:pt idx="126">
                  <c:v>52.5</c:v>
                </c:pt>
                <c:pt idx="127">
                  <c:v>52.5</c:v>
                </c:pt>
                <c:pt idx="128">
                  <c:v>52.5</c:v>
                </c:pt>
                <c:pt idx="129">
                  <c:v>57.5</c:v>
                </c:pt>
                <c:pt idx="130">
                  <c:v>55</c:v>
                </c:pt>
                <c:pt idx="131">
                  <c:v>55</c:v>
                </c:pt>
                <c:pt idx="132">
                  <c:v>55</c:v>
                </c:pt>
                <c:pt idx="133">
                  <c:v>60</c:v>
                </c:pt>
                <c:pt idx="134">
                  <c:v>57.5</c:v>
                </c:pt>
                <c:pt idx="135">
                  <c:v>52.5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57.5</c:v>
                </c:pt>
                <c:pt idx="140">
                  <c:v>57.5</c:v>
                </c:pt>
                <c:pt idx="141">
                  <c:v>62.5</c:v>
                </c:pt>
                <c:pt idx="142">
                  <c:v>65</c:v>
                </c:pt>
                <c:pt idx="143">
                  <c:v>67.5</c:v>
                </c:pt>
                <c:pt idx="144">
                  <c:v>65</c:v>
                </c:pt>
                <c:pt idx="145">
                  <c:v>62.5</c:v>
                </c:pt>
                <c:pt idx="146">
                  <c:v>60</c:v>
                </c:pt>
                <c:pt idx="147">
                  <c:v>60</c:v>
                </c:pt>
                <c:pt idx="148">
                  <c:v>65</c:v>
                </c:pt>
                <c:pt idx="149">
                  <c:v>67.5</c:v>
                </c:pt>
                <c:pt idx="150">
                  <c:v>67.5</c:v>
                </c:pt>
                <c:pt idx="151">
                  <c:v>67.5</c:v>
                </c:pt>
                <c:pt idx="152">
                  <c:v>70</c:v>
                </c:pt>
                <c:pt idx="153">
                  <c:v>75</c:v>
                </c:pt>
                <c:pt idx="154">
                  <c:v>75</c:v>
                </c:pt>
                <c:pt idx="155">
                  <c:v>77.5</c:v>
                </c:pt>
                <c:pt idx="156">
                  <c:v>95</c:v>
                </c:pt>
                <c:pt idx="157">
                  <c:v>97.5</c:v>
                </c:pt>
                <c:pt idx="158">
                  <c:v>120</c:v>
                </c:pt>
                <c:pt idx="159">
                  <c:v>100</c:v>
                </c:pt>
                <c:pt idx="160">
                  <c:v>100</c:v>
                </c:pt>
                <c:pt idx="161">
                  <c:v>88</c:v>
                </c:pt>
                <c:pt idx="162">
                  <c:v>88</c:v>
                </c:pt>
                <c:pt idx="163">
                  <c:v>85</c:v>
                </c:pt>
                <c:pt idx="164">
                  <c:v>80</c:v>
                </c:pt>
                <c:pt idx="165">
                  <c:v>72.5</c:v>
                </c:pt>
                <c:pt idx="166">
                  <c:v>72.5</c:v>
                </c:pt>
                <c:pt idx="167">
                  <c:v>72.5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72.5</c:v>
                </c:pt>
                <c:pt idx="173">
                  <c:v>75</c:v>
                </c:pt>
                <c:pt idx="174">
                  <c:v>75</c:v>
                </c:pt>
                <c:pt idx="175">
                  <c:v>75</c:v>
                </c:pt>
                <c:pt idx="176">
                  <c:v>75</c:v>
                </c:pt>
                <c:pt idx="177">
                  <c:v>80</c:v>
                </c:pt>
                <c:pt idx="178">
                  <c:v>80</c:v>
                </c:pt>
                <c:pt idx="179">
                  <c:v>82.5</c:v>
                </c:pt>
                <c:pt idx="180">
                  <c:v>82.5</c:v>
                </c:pt>
                <c:pt idx="181">
                  <c:v>85</c:v>
                </c:pt>
                <c:pt idx="182">
                  <c:v>82.5</c:v>
                </c:pt>
                <c:pt idx="183">
                  <c:v>83.5</c:v>
                </c:pt>
                <c:pt idx="184">
                  <c:v>77.5</c:v>
                </c:pt>
                <c:pt idx="185">
                  <c:v>72.5</c:v>
                </c:pt>
                <c:pt idx="186">
                  <c:v>67.5</c:v>
                </c:pt>
                <c:pt idx="187">
                  <c:v>67.5</c:v>
                </c:pt>
                <c:pt idx="188">
                  <c:v>65</c:v>
                </c:pt>
                <c:pt idx="189">
                  <c:v>70</c:v>
                </c:pt>
                <c:pt idx="190">
                  <c:v>72.5</c:v>
                </c:pt>
                <c:pt idx="191">
                  <c:v>72.5</c:v>
                </c:pt>
                <c:pt idx="192">
                  <c:v>72.5</c:v>
                </c:pt>
                <c:pt idx="193">
                  <c:v>87.5</c:v>
                </c:pt>
                <c:pt idx="194">
                  <c:v>87.5</c:v>
                </c:pt>
                <c:pt idx="195">
                  <c:v>70</c:v>
                </c:pt>
                <c:pt idx="196">
                  <c:v>67.5</c:v>
                </c:pt>
                <c:pt idx="197">
                  <c:v>65</c:v>
                </c:pt>
                <c:pt idx="198">
                  <c:v>55</c:v>
                </c:pt>
                <c:pt idx="199">
                  <c:v>53.5</c:v>
                </c:pt>
                <c:pt idx="200">
                  <c:v>52</c:v>
                </c:pt>
                <c:pt idx="201">
                  <c:v>53</c:v>
                </c:pt>
                <c:pt idx="202">
                  <c:v>50</c:v>
                </c:pt>
                <c:pt idx="203">
                  <c:v>55</c:v>
                </c:pt>
                <c:pt idx="204">
                  <c:v>55</c:v>
                </c:pt>
                <c:pt idx="205">
                  <c:v>55</c:v>
                </c:pt>
                <c:pt idx="206">
                  <c:v>57.5</c:v>
                </c:pt>
                <c:pt idx="207">
                  <c:v>60</c:v>
                </c:pt>
                <c:pt idx="208">
                  <c:v>51.5</c:v>
                </c:pt>
                <c:pt idx="209">
                  <c:v>50</c:v>
                </c:pt>
                <c:pt idx="210">
                  <c:v>52.5</c:v>
                </c:pt>
                <c:pt idx="211">
                  <c:v>52.5</c:v>
                </c:pt>
                <c:pt idx="212">
                  <c:v>52.5</c:v>
                </c:pt>
                <c:pt idx="213">
                  <c:v>55</c:v>
                </c:pt>
                <c:pt idx="214">
                  <c:v>57.5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64</c:v>
                </c:pt>
                <c:pt idx="219">
                  <c:v>64</c:v>
                </c:pt>
                <c:pt idx="220">
                  <c:v>64</c:v>
                </c:pt>
                <c:pt idx="221">
                  <c:v>62.5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62.5</c:v>
                </c:pt>
                <c:pt idx="227">
                  <c:v>67.5</c:v>
                </c:pt>
                <c:pt idx="228">
                  <c:v>67.5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72.5</c:v>
                </c:pt>
                <c:pt idx="234">
                  <c:v>70</c:v>
                </c:pt>
                <c:pt idx="235">
                  <c:v>72.5</c:v>
                </c:pt>
                <c:pt idx="236">
                  <c:v>75</c:v>
                </c:pt>
                <c:pt idx="237">
                  <c:v>75</c:v>
                </c:pt>
                <c:pt idx="238">
                  <c:v>75</c:v>
                </c:pt>
                <c:pt idx="239">
                  <c:v>75</c:v>
                </c:pt>
                <c:pt idx="240">
                  <c:v>75</c:v>
                </c:pt>
                <c:pt idx="241">
                  <c:v>75</c:v>
                </c:pt>
                <c:pt idx="242">
                  <c:v>75</c:v>
                </c:pt>
                <c:pt idx="243">
                  <c:v>72.5</c:v>
                </c:pt>
                <c:pt idx="244">
                  <c:v>72.5</c:v>
                </c:pt>
                <c:pt idx="245">
                  <c:v>80</c:v>
                </c:pt>
                <c:pt idx="246">
                  <c:v>80</c:v>
                </c:pt>
                <c:pt idx="247">
                  <c:v>82.5</c:v>
                </c:pt>
                <c:pt idx="248">
                  <c:v>82.5</c:v>
                </c:pt>
                <c:pt idx="249">
                  <c:v>85</c:v>
                </c:pt>
                <c:pt idx="250">
                  <c:v>82.5</c:v>
                </c:pt>
                <c:pt idx="251">
                  <c:v>79</c:v>
                </c:pt>
                <c:pt idx="252">
                  <c:v>85</c:v>
                </c:pt>
                <c:pt idx="253">
                  <c:v>85</c:v>
                </c:pt>
                <c:pt idx="254">
                  <c:v>82.5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82.5</c:v>
                </c:pt>
                <c:pt idx="263">
                  <c:v>85</c:v>
                </c:pt>
                <c:pt idx="264">
                  <c:v>85</c:v>
                </c:pt>
                <c:pt idx="265">
                  <c:v>80</c:v>
                </c:pt>
                <c:pt idx="266">
                  <c:v>77.5</c:v>
                </c:pt>
                <c:pt idx="267">
                  <c:v>70</c:v>
                </c:pt>
                <c:pt idx="268">
                  <c:v>70</c:v>
                </c:pt>
                <c:pt idx="269">
                  <c:v>72.5</c:v>
                </c:pt>
                <c:pt idx="270">
                  <c:v>75</c:v>
                </c:pt>
                <c:pt idx="271">
                  <c:v>75</c:v>
                </c:pt>
                <c:pt idx="272">
                  <c:v>77.5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92.5</c:v>
                </c:pt>
                <c:pt idx="277">
                  <c:v>100</c:v>
                </c:pt>
                <c:pt idx="278">
                  <c:v>87.5</c:v>
                </c:pt>
                <c:pt idx="279">
                  <c:v>77.5</c:v>
                </c:pt>
                <c:pt idx="280">
                  <c:v>77.5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82.5</c:v>
                </c:pt>
                <c:pt idx="285">
                  <c:v>82.5</c:v>
                </c:pt>
                <c:pt idx="286">
                  <c:v>82.5</c:v>
                </c:pt>
                <c:pt idx="287">
                  <c:v>92.5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100</c:v>
                </c:pt>
                <c:pt idx="292">
                  <c:v>107.5</c:v>
                </c:pt>
                <c:pt idx="293">
                  <c:v>105</c:v>
                </c:pt>
                <c:pt idx="294">
                  <c:v>110</c:v>
                </c:pt>
                <c:pt idx="295">
                  <c:v>112.5</c:v>
                </c:pt>
                <c:pt idx="296">
                  <c:v>117.5</c:v>
                </c:pt>
                <c:pt idx="297">
                  <c:v>110</c:v>
                </c:pt>
                <c:pt idx="298">
                  <c:v>102.5</c:v>
                </c:pt>
                <c:pt idx="299">
                  <c:v>92.5</c:v>
                </c:pt>
                <c:pt idx="300">
                  <c:v>87.5</c:v>
                </c:pt>
                <c:pt idx="301">
                  <c:v>85</c:v>
                </c:pt>
                <c:pt idx="302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E-40D7-B551-4E446AD907E8}"/>
            </c:ext>
          </c:extLst>
        </c:ser>
        <c:ser>
          <c:idx val="2"/>
          <c:order val="1"/>
          <c:tx>
            <c:strRef>
              <c:f>'Historical US$ Pricing (UST+)'!$D$5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(UST+)'!$D$6:$D$308</c:f>
              <c:numCache>
                <c:formatCode>0</c:formatCode>
                <c:ptCount val="303"/>
                <c:pt idx="0">
                  <c:v>132.5</c:v>
                </c:pt>
                <c:pt idx="1">
                  <c:v>130</c:v>
                </c:pt>
                <c:pt idx="2">
                  <c:v>137.5</c:v>
                </c:pt>
                <c:pt idx="3">
                  <c:v>117.5</c:v>
                </c:pt>
                <c:pt idx="4">
                  <c:v>120</c:v>
                </c:pt>
                <c:pt idx="5">
                  <c:v>115</c:v>
                </c:pt>
                <c:pt idx="6">
                  <c:v>117.5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117.5</c:v>
                </c:pt>
                <c:pt idx="11">
                  <c:v>125</c:v>
                </c:pt>
                <c:pt idx="12">
                  <c:v>127.5</c:v>
                </c:pt>
                <c:pt idx="13">
                  <c:v>127.5</c:v>
                </c:pt>
                <c:pt idx="14">
                  <c:v>125</c:v>
                </c:pt>
                <c:pt idx="15">
                  <c:v>117.5</c:v>
                </c:pt>
                <c:pt idx="16">
                  <c:v>117.5</c:v>
                </c:pt>
                <c:pt idx="17">
                  <c:v>112.5</c:v>
                </c:pt>
                <c:pt idx="18">
                  <c:v>102.5</c:v>
                </c:pt>
                <c:pt idx="19">
                  <c:v>102.5</c:v>
                </c:pt>
                <c:pt idx="20">
                  <c:v>107.5</c:v>
                </c:pt>
                <c:pt idx="21">
                  <c:v>100</c:v>
                </c:pt>
                <c:pt idx="22">
                  <c:v>97.5</c:v>
                </c:pt>
                <c:pt idx="23">
                  <c:v>97.5</c:v>
                </c:pt>
                <c:pt idx="24">
                  <c:v>92.5</c:v>
                </c:pt>
                <c:pt idx="25">
                  <c:v>92.5</c:v>
                </c:pt>
                <c:pt idx="26">
                  <c:v>82.5</c:v>
                </c:pt>
                <c:pt idx="27">
                  <c:v>82.5</c:v>
                </c:pt>
                <c:pt idx="28">
                  <c:v>97.5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80</c:v>
                </c:pt>
                <c:pt idx="33">
                  <c:v>80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55</c:v>
                </c:pt>
                <c:pt idx="38">
                  <c:v>55</c:v>
                </c:pt>
                <c:pt idx="39">
                  <c:v>57.5</c:v>
                </c:pt>
                <c:pt idx="40">
                  <c:v>57.999999999999993</c:v>
                </c:pt>
                <c:pt idx="41">
                  <c:v>58.499999999999986</c:v>
                </c:pt>
                <c:pt idx="42">
                  <c:v>58.999999999999986</c:v>
                </c:pt>
                <c:pt idx="43">
                  <c:v>59.499999999999993</c:v>
                </c:pt>
                <c:pt idx="44">
                  <c:v>60</c:v>
                </c:pt>
                <c:pt idx="45">
                  <c:v>52.5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44.166666666666671</c:v>
                </c:pt>
                <c:pt idx="52">
                  <c:v>43.333333333333336</c:v>
                </c:pt>
                <c:pt idx="53">
                  <c:v>42.5</c:v>
                </c:pt>
                <c:pt idx="54">
                  <c:v>42.5</c:v>
                </c:pt>
                <c:pt idx="55">
                  <c:v>42.5</c:v>
                </c:pt>
                <c:pt idx="56">
                  <c:v>42.5</c:v>
                </c:pt>
                <c:pt idx="57">
                  <c:v>42.5</c:v>
                </c:pt>
                <c:pt idx="58">
                  <c:v>42.5</c:v>
                </c:pt>
                <c:pt idx="59">
                  <c:v>42.5</c:v>
                </c:pt>
                <c:pt idx="60">
                  <c:v>42.5</c:v>
                </c:pt>
                <c:pt idx="61">
                  <c:v>42.5</c:v>
                </c:pt>
                <c:pt idx="62">
                  <c:v>44.000000000000007</c:v>
                </c:pt>
                <c:pt idx="63">
                  <c:v>45.500000000000014</c:v>
                </c:pt>
                <c:pt idx="64">
                  <c:v>47.000000000000014</c:v>
                </c:pt>
                <c:pt idx="65">
                  <c:v>48.500000000000007</c:v>
                </c:pt>
                <c:pt idx="66">
                  <c:v>50</c:v>
                </c:pt>
                <c:pt idx="67">
                  <c:v>50.000000000000007</c:v>
                </c:pt>
                <c:pt idx="68">
                  <c:v>50.000000000000014</c:v>
                </c:pt>
                <c:pt idx="69">
                  <c:v>50.000000000000014</c:v>
                </c:pt>
                <c:pt idx="70">
                  <c:v>50.000000000000007</c:v>
                </c:pt>
                <c:pt idx="71">
                  <c:v>50</c:v>
                </c:pt>
                <c:pt idx="72">
                  <c:v>48.75</c:v>
                </c:pt>
                <c:pt idx="73">
                  <c:v>47.5</c:v>
                </c:pt>
                <c:pt idx="74">
                  <c:v>46.25</c:v>
                </c:pt>
                <c:pt idx="75">
                  <c:v>45</c:v>
                </c:pt>
                <c:pt idx="76">
                  <c:v>44.375</c:v>
                </c:pt>
                <c:pt idx="77">
                  <c:v>43.75</c:v>
                </c:pt>
                <c:pt idx="78">
                  <c:v>43.125</c:v>
                </c:pt>
                <c:pt idx="79">
                  <c:v>42.5</c:v>
                </c:pt>
                <c:pt idx="80">
                  <c:v>43.75</c:v>
                </c:pt>
                <c:pt idx="81">
                  <c:v>45</c:v>
                </c:pt>
                <c:pt idx="82">
                  <c:v>55</c:v>
                </c:pt>
                <c:pt idx="83">
                  <c:v>55</c:v>
                </c:pt>
                <c:pt idx="84">
                  <c:v>59</c:v>
                </c:pt>
                <c:pt idx="85">
                  <c:v>63</c:v>
                </c:pt>
                <c:pt idx="86">
                  <c:v>67</c:v>
                </c:pt>
                <c:pt idx="87">
                  <c:v>71</c:v>
                </c:pt>
                <c:pt idx="88">
                  <c:v>75</c:v>
                </c:pt>
                <c:pt idx="89">
                  <c:v>76.875</c:v>
                </c:pt>
                <c:pt idx="90">
                  <c:v>78.75</c:v>
                </c:pt>
                <c:pt idx="91">
                  <c:v>80.625</c:v>
                </c:pt>
                <c:pt idx="92">
                  <c:v>82.5</c:v>
                </c:pt>
                <c:pt idx="93">
                  <c:v>90.999999999999986</c:v>
                </c:pt>
                <c:pt idx="94">
                  <c:v>99.499999999999972</c:v>
                </c:pt>
                <c:pt idx="95">
                  <c:v>107.99999999999997</c:v>
                </c:pt>
                <c:pt idx="96">
                  <c:v>116.49999999999999</c:v>
                </c:pt>
                <c:pt idx="97">
                  <c:v>125</c:v>
                </c:pt>
                <c:pt idx="98">
                  <c:v>131.25</c:v>
                </c:pt>
                <c:pt idx="99">
                  <c:v>137.5</c:v>
                </c:pt>
                <c:pt idx="100">
                  <c:v>143.75</c:v>
                </c:pt>
                <c:pt idx="101">
                  <c:v>150</c:v>
                </c:pt>
                <c:pt idx="102">
                  <c:v>162.99999999999997</c:v>
                </c:pt>
                <c:pt idx="103">
                  <c:v>175.99999999999994</c:v>
                </c:pt>
                <c:pt idx="104">
                  <c:v>188.99999999999994</c:v>
                </c:pt>
                <c:pt idx="105">
                  <c:v>201.99999999999997</c:v>
                </c:pt>
                <c:pt idx="106">
                  <c:v>215</c:v>
                </c:pt>
                <c:pt idx="107">
                  <c:v>230.83333333333329</c:v>
                </c:pt>
                <c:pt idx="108">
                  <c:v>246.66666666666657</c:v>
                </c:pt>
                <c:pt idx="109">
                  <c:v>262.49999999999989</c:v>
                </c:pt>
                <c:pt idx="110">
                  <c:v>278.33333333333326</c:v>
                </c:pt>
                <c:pt idx="111">
                  <c:v>294.16666666666663</c:v>
                </c:pt>
                <c:pt idx="112">
                  <c:v>310</c:v>
                </c:pt>
                <c:pt idx="113">
                  <c:v>165</c:v>
                </c:pt>
                <c:pt idx="114">
                  <c:v>90</c:v>
                </c:pt>
                <c:pt idx="115">
                  <c:v>85.625</c:v>
                </c:pt>
                <c:pt idx="116">
                  <c:v>81.25</c:v>
                </c:pt>
                <c:pt idx="117">
                  <c:v>76.875</c:v>
                </c:pt>
                <c:pt idx="118">
                  <c:v>72.5</c:v>
                </c:pt>
                <c:pt idx="119">
                  <c:v>72.5</c:v>
                </c:pt>
                <c:pt idx="120">
                  <c:v>72.5</c:v>
                </c:pt>
                <c:pt idx="121">
                  <c:v>72.5</c:v>
                </c:pt>
                <c:pt idx="122">
                  <c:v>77.5</c:v>
                </c:pt>
                <c:pt idx="123">
                  <c:v>79.166666666666657</c:v>
                </c:pt>
                <c:pt idx="124">
                  <c:v>80.833333333333329</c:v>
                </c:pt>
                <c:pt idx="125">
                  <c:v>82.5</c:v>
                </c:pt>
                <c:pt idx="126">
                  <c:v>82.5</c:v>
                </c:pt>
                <c:pt idx="127">
                  <c:v>82.5</c:v>
                </c:pt>
                <c:pt idx="128">
                  <c:v>82.5</c:v>
                </c:pt>
                <c:pt idx="129">
                  <c:v>82.5</c:v>
                </c:pt>
                <c:pt idx="130">
                  <c:v>83.125</c:v>
                </c:pt>
                <c:pt idx="131">
                  <c:v>83.75</c:v>
                </c:pt>
                <c:pt idx="132">
                  <c:v>84.375</c:v>
                </c:pt>
                <c:pt idx="133">
                  <c:v>85</c:v>
                </c:pt>
                <c:pt idx="134">
                  <c:v>83.75</c:v>
                </c:pt>
                <c:pt idx="135">
                  <c:v>82.5</c:v>
                </c:pt>
                <c:pt idx="136">
                  <c:v>81.25</c:v>
                </c:pt>
                <c:pt idx="137">
                  <c:v>80</c:v>
                </c:pt>
                <c:pt idx="138">
                  <c:v>81.999999999999986</c:v>
                </c:pt>
                <c:pt idx="139">
                  <c:v>83.999999999999972</c:v>
                </c:pt>
                <c:pt idx="140">
                  <c:v>85.999999999999972</c:v>
                </c:pt>
                <c:pt idx="141">
                  <c:v>87.999999999999986</c:v>
                </c:pt>
                <c:pt idx="142">
                  <c:v>90</c:v>
                </c:pt>
                <c:pt idx="143">
                  <c:v>87.5</c:v>
                </c:pt>
                <c:pt idx="144">
                  <c:v>85</c:v>
                </c:pt>
                <c:pt idx="145">
                  <c:v>82.5</c:v>
                </c:pt>
                <c:pt idx="146">
                  <c:v>80</c:v>
                </c:pt>
                <c:pt idx="147">
                  <c:v>80</c:v>
                </c:pt>
                <c:pt idx="148">
                  <c:v>82.666666666666657</c:v>
                </c:pt>
                <c:pt idx="149">
                  <c:v>85.333333333333329</c:v>
                </c:pt>
                <c:pt idx="150">
                  <c:v>88</c:v>
                </c:pt>
                <c:pt idx="151">
                  <c:v>90.999999999999986</c:v>
                </c:pt>
                <c:pt idx="152">
                  <c:v>93.999999999999972</c:v>
                </c:pt>
                <c:pt idx="153">
                  <c:v>96.999999999999972</c:v>
                </c:pt>
                <c:pt idx="154">
                  <c:v>99.999999999999986</c:v>
                </c:pt>
                <c:pt idx="155">
                  <c:v>103</c:v>
                </c:pt>
                <c:pt idx="156">
                  <c:v>115.33333333333333</c:v>
                </c:pt>
                <c:pt idx="157">
                  <c:v>127.66666666666666</c:v>
                </c:pt>
                <c:pt idx="158">
                  <c:v>140</c:v>
                </c:pt>
                <c:pt idx="159">
                  <c:v>120</c:v>
                </c:pt>
                <c:pt idx="160">
                  <c:v>116.99999999999999</c:v>
                </c:pt>
                <c:pt idx="161">
                  <c:v>113.99999999999997</c:v>
                </c:pt>
                <c:pt idx="162">
                  <c:v>110.99999999999997</c:v>
                </c:pt>
                <c:pt idx="163">
                  <c:v>110</c:v>
                </c:pt>
                <c:pt idx="164">
                  <c:v>105</c:v>
                </c:pt>
                <c:pt idx="165">
                  <c:v>98.999999999999972</c:v>
                </c:pt>
                <c:pt idx="166">
                  <c:v>95.999999999999972</c:v>
                </c:pt>
                <c:pt idx="167">
                  <c:v>92.999999999999986</c:v>
                </c:pt>
                <c:pt idx="168">
                  <c:v>90</c:v>
                </c:pt>
                <c:pt idx="169">
                  <c:v>89.999999999999972</c:v>
                </c:pt>
                <c:pt idx="170">
                  <c:v>89.999999999999957</c:v>
                </c:pt>
                <c:pt idx="171">
                  <c:v>89.999999999999943</c:v>
                </c:pt>
                <c:pt idx="172">
                  <c:v>89.999999999999943</c:v>
                </c:pt>
                <c:pt idx="173">
                  <c:v>89.999999999999957</c:v>
                </c:pt>
                <c:pt idx="174">
                  <c:v>89.999999999999972</c:v>
                </c:pt>
                <c:pt idx="175">
                  <c:v>90</c:v>
                </c:pt>
                <c:pt idx="176">
                  <c:v>91.249999999999986</c:v>
                </c:pt>
                <c:pt idx="177">
                  <c:v>92.499999999999972</c:v>
                </c:pt>
                <c:pt idx="178">
                  <c:v>93.749999999999972</c:v>
                </c:pt>
                <c:pt idx="179">
                  <c:v>94.999999999999972</c:v>
                </c:pt>
                <c:pt idx="180">
                  <c:v>96.249999999999986</c:v>
                </c:pt>
                <c:pt idx="181">
                  <c:v>97.5</c:v>
                </c:pt>
                <c:pt idx="182">
                  <c:v>94.285714285714306</c:v>
                </c:pt>
                <c:pt idx="183">
                  <c:v>92.5</c:v>
                </c:pt>
                <c:pt idx="184">
                  <c:v>87.857142857142904</c:v>
                </c:pt>
                <c:pt idx="185">
                  <c:v>84.642857142857196</c:v>
                </c:pt>
                <c:pt idx="186">
                  <c:v>81.428571428571473</c:v>
                </c:pt>
                <c:pt idx="187">
                  <c:v>78.214285714285737</c:v>
                </c:pt>
                <c:pt idx="188">
                  <c:v>75</c:v>
                </c:pt>
                <c:pt idx="189">
                  <c:v>79.600000000000009</c:v>
                </c:pt>
                <c:pt idx="190">
                  <c:v>84.200000000000017</c:v>
                </c:pt>
                <c:pt idx="191">
                  <c:v>88.800000000000011</c:v>
                </c:pt>
                <c:pt idx="192">
                  <c:v>83</c:v>
                </c:pt>
                <c:pt idx="193">
                  <c:v>98</c:v>
                </c:pt>
                <c:pt idx="194">
                  <c:v>98</c:v>
                </c:pt>
                <c:pt idx="195">
                  <c:v>84.800000000000011</c:v>
                </c:pt>
                <c:pt idx="196">
                  <c:v>82.5</c:v>
                </c:pt>
                <c:pt idx="197">
                  <c:v>82.5</c:v>
                </c:pt>
                <c:pt idx="198">
                  <c:v>65</c:v>
                </c:pt>
                <c:pt idx="199">
                  <c:v>65.625</c:v>
                </c:pt>
                <c:pt idx="200">
                  <c:v>66.25</c:v>
                </c:pt>
                <c:pt idx="201">
                  <c:v>66.875</c:v>
                </c:pt>
                <c:pt idx="202">
                  <c:v>67.5</c:v>
                </c:pt>
                <c:pt idx="203">
                  <c:v>68.500000000000014</c:v>
                </c:pt>
                <c:pt idx="204">
                  <c:v>69.500000000000028</c:v>
                </c:pt>
                <c:pt idx="205">
                  <c:v>70.500000000000028</c:v>
                </c:pt>
                <c:pt idx="206">
                  <c:v>71.500000000000014</c:v>
                </c:pt>
                <c:pt idx="207">
                  <c:v>72.5</c:v>
                </c:pt>
                <c:pt idx="208">
                  <c:v>72.857142857142875</c:v>
                </c:pt>
                <c:pt idx="209">
                  <c:v>68</c:v>
                </c:pt>
                <c:pt idx="210">
                  <c:v>67.5</c:v>
                </c:pt>
                <c:pt idx="211">
                  <c:v>70</c:v>
                </c:pt>
                <c:pt idx="212">
                  <c:v>71.666658946446006</c:v>
                </c:pt>
                <c:pt idx="213">
                  <c:v>73.333329473223003</c:v>
                </c:pt>
                <c:pt idx="214">
                  <c:v>75</c:v>
                </c:pt>
                <c:pt idx="215">
                  <c:v>75.928571428571445</c:v>
                </c:pt>
                <c:pt idx="216">
                  <c:v>76.85714285714289</c:v>
                </c:pt>
                <c:pt idx="217">
                  <c:v>77.78571428571432</c:v>
                </c:pt>
                <c:pt idx="218">
                  <c:v>78.714285714285751</c:v>
                </c:pt>
                <c:pt idx="219">
                  <c:v>79.642857142857167</c:v>
                </c:pt>
                <c:pt idx="220">
                  <c:v>80.571428571428584</c:v>
                </c:pt>
                <c:pt idx="221">
                  <c:v>81.5</c:v>
                </c:pt>
                <c:pt idx="222">
                  <c:v>80.500000000931323</c:v>
                </c:pt>
                <c:pt idx="223">
                  <c:v>79.500000000931323</c:v>
                </c:pt>
                <c:pt idx="224">
                  <c:v>78.500000000465661</c:v>
                </c:pt>
                <c:pt idx="225">
                  <c:v>77.5</c:v>
                </c:pt>
                <c:pt idx="226">
                  <c:v>79.99991607805714</c:v>
                </c:pt>
                <c:pt idx="227">
                  <c:v>82.49991607805714</c:v>
                </c:pt>
                <c:pt idx="228">
                  <c:v>84.99995803902857</c:v>
                </c:pt>
                <c:pt idx="229">
                  <c:v>87.5</c:v>
                </c:pt>
                <c:pt idx="230">
                  <c:v>88.125006198883057</c:v>
                </c:pt>
                <c:pt idx="231">
                  <c:v>88.750006198883057</c:v>
                </c:pt>
                <c:pt idx="232">
                  <c:v>89.375003099441528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102.66666666666663</c:v>
                </c:pt>
                <c:pt idx="238">
                  <c:v>102.33333333333327</c:v>
                </c:pt>
                <c:pt idx="239">
                  <c:v>101.99999999999991</c:v>
                </c:pt>
                <c:pt idx="240">
                  <c:v>101.66666666666657</c:v>
                </c:pt>
                <c:pt idx="241">
                  <c:v>101.33333333333324</c:v>
                </c:pt>
                <c:pt idx="242">
                  <c:v>100.99999999999991</c:v>
                </c:pt>
                <c:pt idx="243">
                  <c:v>100.6666666666666</c:v>
                </c:pt>
                <c:pt idx="244">
                  <c:v>100.3333333333333</c:v>
                </c:pt>
                <c:pt idx="245">
                  <c:v>100</c:v>
                </c:pt>
                <c:pt idx="246">
                  <c:v>100.49999999999999</c:v>
                </c:pt>
                <c:pt idx="247">
                  <c:v>107.5</c:v>
                </c:pt>
                <c:pt idx="248">
                  <c:v>101.49999999999997</c:v>
                </c:pt>
                <c:pt idx="249">
                  <c:v>101.99999999999999</c:v>
                </c:pt>
                <c:pt idx="250">
                  <c:v>102.5</c:v>
                </c:pt>
                <c:pt idx="251">
                  <c:v>104.375</c:v>
                </c:pt>
                <c:pt idx="252">
                  <c:v>106.25</c:v>
                </c:pt>
                <c:pt idx="253">
                  <c:v>108.125</c:v>
                </c:pt>
                <c:pt idx="254">
                  <c:v>110</c:v>
                </c:pt>
                <c:pt idx="255">
                  <c:v>108.74999999999999</c:v>
                </c:pt>
                <c:pt idx="256">
                  <c:v>107.49999999999997</c:v>
                </c:pt>
                <c:pt idx="257">
                  <c:v>106.24999999999997</c:v>
                </c:pt>
                <c:pt idx="258">
                  <c:v>104.99999999999997</c:v>
                </c:pt>
                <c:pt idx="259">
                  <c:v>103.74999999999999</c:v>
                </c:pt>
                <c:pt idx="260">
                  <c:v>102.5</c:v>
                </c:pt>
                <c:pt idx="261">
                  <c:v>102.85714285714283</c:v>
                </c:pt>
                <c:pt idx="262">
                  <c:v>103.21428571428568</c:v>
                </c:pt>
                <c:pt idx="263">
                  <c:v>103.57142857142853</c:v>
                </c:pt>
                <c:pt idx="264">
                  <c:v>103.92857142857139</c:v>
                </c:pt>
                <c:pt idx="265">
                  <c:v>104.28571428571425</c:v>
                </c:pt>
                <c:pt idx="266">
                  <c:v>104.64285714285712</c:v>
                </c:pt>
                <c:pt idx="267">
                  <c:v>105</c:v>
                </c:pt>
                <c:pt idx="268">
                  <c:v>106.24999999999997</c:v>
                </c:pt>
                <c:pt idx="269">
                  <c:v>107.49999999999996</c:v>
                </c:pt>
                <c:pt idx="270">
                  <c:v>108.74999999999994</c:v>
                </c:pt>
                <c:pt idx="271">
                  <c:v>109.99999999999994</c:v>
                </c:pt>
                <c:pt idx="272">
                  <c:v>111.24999999999994</c:v>
                </c:pt>
                <c:pt idx="273">
                  <c:v>112.49999999999996</c:v>
                </c:pt>
                <c:pt idx="274">
                  <c:v>113.74999999999997</c:v>
                </c:pt>
                <c:pt idx="275">
                  <c:v>115</c:v>
                </c:pt>
                <c:pt idx="276">
                  <c:v>114.37499999993189</c:v>
                </c:pt>
                <c:pt idx="277">
                  <c:v>113.74999999988373</c:v>
                </c:pt>
                <c:pt idx="278">
                  <c:v>113.12499999985965</c:v>
                </c:pt>
                <c:pt idx="279">
                  <c:v>112.49999999985965</c:v>
                </c:pt>
                <c:pt idx="280">
                  <c:v>111.8749999998802</c:v>
                </c:pt>
                <c:pt idx="281">
                  <c:v>111.24999999991529</c:v>
                </c:pt>
                <c:pt idx="282">
                  <c:v>110.62499999995765</c:v>
                </c:pt>
                <c:pt idx="283">
                  <c:v>110</c:v>
                </c:pt>
                <c:pt idx="284">
                  <c:v>110</c:v>
                </c:pt>
                <c:pt idx="285">
                  <c:v>110</c:v>
                </c:pt>
                <c:pt idx="286">
                  <c:v>110</c:v>
                </c:pt>
                <c:pt idx="287">
                  <c:v>125</c:v>
                </c:pt>
                <c:pt idx="288">
                  <c:v>129.99999999999997</c:v>
                </c:pt>
                <c:pt idx="289">
                  <c:v>132.49999999999994</c:v>
                </c:pt>
                <c:pt idx="290">
                  <c:v>134.99999999999994</c:v>
                </c:pt>
                <c:pt idx="291">
                  <c:v>137.49999999999997</c:v>
                </c:pt>
                <c:pt idx="292">
                  <c:v>140</c:v>
                </c:pt>
                <c:pt idx="293">
                  <c:v>139.99999999928394</c:v>
                </c:pt>
                <c:pt idx="294">
                  <c:v>139.99999999906265</c:v>
                </c:pt>
                <c:pt idx="295">
                  <c:v>139.99999999924165</c:v>
                </c:pt>
                <c:pt idx="296">
                  <c:v>139.99999999962083</c:v>
                </c:pt>
                <c:pt idx="297">
                  <c:v>140</c:v>
                </c:pt>
                <c:pt idx="298">
                  <c:v>129.16666666666666</c:v>
                </c:pt>
                <c:pt idx="299">
                  <c:v>118.33333333333333</c:v>
                </c:pt>
                <c:pt idx="300">
                  <c:v>107.5</c:v>
                </c:pt>
                <c:pt idx="301">
                  <c:v>105.00003814406227</c:v>
                </c:pt>
                <c:pt idx="302">
                  <c:v>102.50001907203114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E-40D7-B551-4E446AD9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US$ Pricing (UST+)'!$I$5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(UST+)'!$I$6:$I$308</c:f>
              <c:numCache>
                <c:formatCode>General</c:formatCode>
                <c:ptCount val="303"/>
                <c:pt idx="19">
                  <c:v>80</c:v>
                </c:pt>
                <c:pt idx="32">
                  <c:v>63</c:v>
                </c:pt>
                <c:pt idx="39">
                  <c:v>38</c:v>
                </c:pt>
                <c:pt idx="45">
                  <c:v>30</c:v>
                </c:pt>
                <c:pt idx="121">
                  <c:v>42</c:v>
                </c:pt>
                <c:pt idx="124">
                  <c:v>48</c:v>
                </c:pt>
                <c:pt idx="162">
                  <c:v>88</c:v>
                </c:pt>
                <c:pt idx="189">
                  <c:v>65</c:v>
                </c:pt>
                <c:pt idx="201">
                  <c:v>52</c:v>
                </c:pt>
                <c:pt idx="202">
                  <c:v>53</c:v>
                </c:pt>
                <c:pt idx="209">
                  <c:v>53</c:v>
                </c:pt>
                <c:pt idx="217">
                  <c:v>60</c:v>
                </c:pt>
                <c:pt idx="234">
                  <c:v>70</c:v>
                </c:pt>
                <c:pt idx="244">
                  <c:v>72</c:v>
                </c:pt>
                <c:pt idx="252">
                  <c:v>78</c:v>
                </c:pt>
                <c:pt idx="257">
                  <c:v>80</c:v>
                </c:pt>
                <c:pt idx="260">
                  <c:v>80</c:v>
                </c:pt>
                <c:pt idx="271">
                  <c:v>75</c:v>
                </c:pt>
                <c:pt idx="275">
                  <c:v>85</c:v>
                </c:pt>
                <c:pt idx="276">
                  <c:v>85</c:v>
                </c:pt>
                <c:pt idx="284">
                  <c:v>80</c:v>
                </c:pt>
                <c:pt idx="293">
                  <c:v>108</c:v>
                </c:pt>
                <c:pt idx="302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CE-40D7-B551-4E446AD907E8}"/>
            </c:ext>
          </c:extLst>
        </c:ser>
        <c:ser>
          <c:idx val="3"/>
          <c:order val="3"/>
          <c:tx>
            <c:strRef>
              <c:f>'Historical US$ Pricing (UST+)'!$J$5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(UST+)'!$J$6:$J$308</c:f>
              <c:numCache>
                <c:formatCode>General</c:formatCode>
                <c:ptCount val="303"/>
                <c:pt idx="210">
                  <c:v>68</c:v>
                </c:pt>
                <c:pt idx="286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CE-40D7-B551-4E446AD9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UST+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US$ 3yr ANZ-SUN Pricing Differential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US$ Pricing (UST+)'!$E$5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(UST+)'!$E$6:$E$308</c:f>
              <c:numCache>
                <c:formatCode>0</c:formatCode>
                <c:ptCount val="30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37.5</c:v>
                </c:pt>
                <c:pt idx="5">
                  <c:v>32.5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35</c:v>
                </c:pt>
                <c:pt idx="13">
                  <c:v>20</c:v>
                </c:pt>
                <c:pt idx="14">
                  <c:v>20</c:v>
                </c:pt>
                <c:pt idx="15">
                  <c:v>17.5</c:v>
                </c:pt>
                <c:pt idx="16">
                  <c:v>20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20</c:v>
                </c:pt>
                <c:pt idx="21">
                  <c:v>10</c:v>
                </c:pt>
                <c:pt idx="22">
                  <c:v>15</c:v>
                </c:pt>
                <c:pt idx="23">
                  <c:v>17.5</c:v>
                </c:pt>
                <c:pt idx="24">
                  <c:v>12.5</c:v>
                </c:pt>
                <c:pt idx="25">
                  <c:v>22.5</c:v>
                </c:pt>
                <c:pt idx="26">
                  <c:v>12.5</c:v>
                </c:pt>
                <c:pt idx="27">
                  <c:v>17.5</c:v>
                </c:pt>
                <c:pt idx="28">
                  <c:v>32.5</c:v>
                </c:pt>
                <c:pt idx="29">
                  <c:v>25</c:v>
                </c:pt>
                <c:pt idx="30">
                  <c:v>22.5</c:v>
                </c:pt>
                <c:pt idx="31">
                  <c:v>17.5</c:v>
                </c:pt>
                <c:pt idx="32">
                  <c:v>17</c:v>
                </c:pt>
                <c:pt idx="33">
                  <c:v>20</c:v>
                </c:pt>
                <c:pt idx="34">
                  <c:v>12.5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19.5</c:v>
                </c:pt>
                <c:pt idx="40">
                  <c:v>25.499999999999993</c:v>
                </c:pt>
                <c:pt idx="41">
                  <c:v>23.499999999999986</c:v>
                </c:pt>
                <c:pt idx="42">
                  <c:v>23.999999999999986</c:v>
                </c:pt>
                <c:pt idx="43">
                  <c:v>24.499999999999993</c:v>
                </c:pt>
                <c:pt idx="44">
                  <c:v>22.5</c:v>
                </c:pt>
                <c:pt idx="45">
                  <c:v>22.5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19.166666666666671</c:v>
                </c:pt>
                <c:pt idx="52">
                  <c:v>18.333333333333336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17.5</c:v>
                </c:pt>
                <c:pt idx="58">
                  <c:v>17.5</c:v>
                </c:pt>
                <c:pt idx="59">
                  <c:v>17.5</c:v>
                </c:pt>
                <c:pt idx="60">
                  <c:v>17.5</c:v>
                </c:pt>
                <c:pt idx="61">
                  <c:v>17.5</c:v>
                </c:pt>
                <c:pt idx="62">
                  <c:v>17.500000000000007</c:v>
                </c:pt>
                <c:pt idx="63">
                  <c:v>18.000000000000014</c:v>
                </c:pt>
                <c:pt idx="64">
                  <c:v>17.000000000000014</c:v>
                </c:pt>
                <c:pt idx="65">
                  <c:v>13.500000000000007</c:v>
                </c:pt>
                <c:pt idx="66">
                  <c:v>15</c:v>
                </c:pt>
                <c:pt idx="67">
                  <c:v>15.000000000000007</c:v>
                </c:pt>
                <c:pt idx="68">
                  <c:v>13.500000000000014</c:v>
                </c:pt>
                <c:pt idx="69">
                  <c:v>12.500000000000014</c:v>
                </c:pt>
                <c:pt idx="70">
                  <c:v>12.500000000000007</c:v>
                </c:pt>
                <c:pt idx="71">
                  <c:v>15</c:v>
                </c:pt>
                <c:pt idx="72">
                  <c:v>15.25</c:v>
                </c:pt>
                <c:pt idx="73">
                  <c:v>20</c:v>
                </c:pt>
                <c:pt idx="74">
                  <c:v>16.25</c:v>
                </c:pt>
                <c:pt idx="75">
                  <c:v>15</c:v>
                </c:pt>
                <c:pt idx="76">
                  <c:v>14.375</c:v>
                </c:pt>
                <c:pt idx="77">
                  <c:v>16.25</c:v>
                </c:pt>
                <c:pt idx="78">
                  <c:v>15.625</c:v>
                </c:pt>
                <c:pt idx="79">
                  <c:v>15</c:v>
                </c:pt>
                <c:pt idx="80">
                  <c:v>16.25</c:v>
                </c:pt>
                <c:pt idx="81">
                  <c:v>15</c:v>
                </c:pt>
                <c:pt idx="82">
                  <c:v>20</c:v>
                </c:pt>
                <c:pt idx="83">
                  <c:v>20</c:v>
                </c:pt>
                <c:pt idx="84">
                  <c:v>26.5</c:v>
                </c:pt>
                <c:pt idx="85">
                  <c:v>25.5</c:v>
                </c:pt>
                <c:pt idx="86">
                  <c:v>32</c:v>
                </c:pt>
                <c:pt idx="87">
                  <c:v>33.5</c:v>
                </c:pt>
                <c:pt idx="88">
                  <c:v>35</c:v>
                </c:pt>
                <c:pt idx="89">
                  <c:v>39.375</c:v>
                </c:pt>
                <c:pt idx="90">
                  <c:v>38.75</c:v>
                </c:pt>
                <c:pt idx="91">
                  <c:v>38.125</c:v>
                </c:pt>
                <c:pt idx="92">
                  <c:v>45</c:v>
                </c:pt>
                <c:pt idx="93">
                  <c:v>50.999999999999986</c:v>
                </c:pt>
                <c:pt idx="94">
                  <c:v>56.999999999999972</c:v>
                </c:pt>
                <c:pt idx="95">
                  <c:v>67.999999999999972</c:v>
                </c:pt>
                <c:pt idx="96">
                  <c:v>71.499999999999986</c:v>
                </c:pt>
                <c:pt idx="97">
                  <c:v>75</c:v>
                </c:pt>
                <c:pt idx="98">
                  <c:v>81.25</c:v>
                </c:pt>
                <c:pt idx="99">
                  <c:v>82.5</c:v>
                </c:pt>
                <c:pt idx="100">
                  <c:v>88.75</c:v>
                </c:pt>
                <c:pt idx="101">
                  <c:v>90</c:v>
                </c:pt>
                <c:pt idx="102">
                  <c:v>82.999999999999972</c:v>
                </c:pt>
                <c:pt idx="103">
                  <c:v>85.999999999999943</c:v>
                </c:pt>
                <c:pt idx="104">
                  <c:v>83.999999999999943</c:v>
                </c:pt>
                <c:pt idx="105">
                  <c:v>74.499999999999972</c:v>
                </c:pt>
                <c:pt idx="106">
                  <c:v>85</c:v>
                </c:pt>
                <c:pt idx="107">
                  <c:v>90.833333333333286</c:v>
                </c:pt>
                <c:pt idx="108">
                  <c:v>101.66666666666657</c:v>
                </c:pt>
                <c:pt idx="109">
                  <c:v>77.499999999999886</c:v>
                </c:pt>
                <c:pt idx="110">
                  <c:v>63.333333333333258</c:v>
                </c:pt>
                <c:pt idx="111">
                  <c:v>56.666666666666629</c:v>
                </c:pt>
                <c:pt idx="112">
                  <c:v>35</c:v>
                </c:pt>
                <c:pt idx="113">
                  <c:v>15</c:v>
                </c:pt>
                <c:pt idx="114">
                  <c:v>20</c:v>
                </c:pt>
                <c:pt idx="115">
                  <c:v>15.625</c:v>
                </c:pt>
                <c:pt idx="116">
                  <c:v>39.75</c:v>
                </c:pt>
                <c:pt idx="117">
                  <c:v>36.875</c:v>
                </c:pt>
                <c:pt idx="118">
                  <c:v>35.5</c:v>
                </c:pt>
                <c:pt idx="119">
                  <c:v>30</c:v>
                </c:pt>
                <c:pt idx="120">
                  <c:v>32.5</c:v>
                </c:pt>
                <c:pt idx="121">
                  <c:v>32.5</c:v>
                </c:pt>
                <c:pt idx="122">
                  <c:v>30</c:v>
                </c:pt>
                <c:pt idx="123">
                  <c:v>31.666666666666657</c:v>
                </c:pt>
                <c:pt idx="124">
                  <c:v>32.833333333333329</c:v>
                </c:pt>
                <c:pt idx="125">
                  <c:v>35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28.125</c:v>
                </c:pt>
                <c:pt idx="131">
                  <c:v>28.75</c:v>
                </c:pt>
                <c:pt idx="132">
                  <c:v>29.375</c:v>
                </c:pt>
                <c:pt idx="133">
                  <c:v>25</c:v>
                </c:pt>
                <c:pt idx="134">
                  <c:v>26.25</c:v>
                </c:pt>
                <c:pt idx="135">
                  <c:v>30</c:v>
                </c:pt>
                <c:pt idx="136">
                  <c:v>31.25</c:v>
                </c:pt>
                <c:pt idx="137">
                  <c:v>30</c:v>
                </c:pt>
                <c:pt idx="138">
                  <c:v>31.999999999999986</c:v>
                </c:pt>
                <c:pt idx="139">
                  <c:v>26.499999999999972</c:v>
                </c:pt>
                <c:pt idx="140">
                  <c:v>28.499999999999972</c:v>
                </c:pt>
                <c:pt idx="141">
                  <c:v>25.499999999999986</c:v>
                </c:pt>
                <c:pt idx="142">
                  <c:v>25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17.666666666666657</c:v>
                </c:pt>
                <c:pt idx="149">
                  <c:v>17.833333333333329</c:v>
                </c:pt>
                <c:pt idx="150">
                  <c:v>20.5</c:v>
                </c:pt>
                <c:pt idx="151">
                  <c:v>23.499999999999986</c:v>
                </c:pt>
                <c:pt idx="152">
                  <c:v>23.999999999999972</c:v>
                </c:pt>
                <c:pt idx="153">
                  <c:v>21.999999999999972</c:v>
                </c:pt>
                <c:pt idx="154">
                  <c:v>24.999999999999986</c:v>
                </c:pt>
                <c:pt idx="155">
                  <c:v>25.5</c:v>
                </c:pt>
                <c:pt idx="156">
                  <c:v>20.333333333333329</c:v>
                </c:pt>
                <c:pt idx="157">
                  <c:v>30.166666666666657</c:v>
                </c:pt>
                <c:pt idx="158">
                  <c:v>20</c:v>
                </c:pt>
                <c:pt idx="159">
                  <c:v>20</c:v>
                </c:pt>
                <c:pt idx="160">
                  <c:v>16.999999999999986</c:v>
                </c:pt>
                <c:pt idx="161">
                  <c:v>25.999999999999972</c:v>
                </c:pt>
                <c:pt idx="162">
                  <c:v>22.999999999999972</c:v>
                </c:pt>
                <c:pt idx="163">
                  <c:v>25</c:v>
                </c:pt>
                <c:pt idx="164">
                  <c:v>25</c:v>
                </c:pt>
                <c:pt idx="165">
                  <c:v>26.499999999999972</c:v>
                </c:pt>
                <c:pt idx="166">
                  <c:v>23.499999999999972</c:v>
                </c:pt>
                <c:pt idx="167">
                  <c:v>20.499999999999986</c:v>
                </c:pt>
                <c:pt idx="168">
                  <c:v>20</c:v>
                </c:pt>
                <c:pt idx="169">
                  <c:v>19.999999999999972</c:v>
                </c:pt>
                <c:pt idx="170">
                  <c:v>19.999999999999957</c:v>
                </c:pt>
                <c:pt idx="171">
                  <c:v>19.999999999999943</c:v>
                </c:pt>
                <c:pt idx="172">
                  <c:v>17.499999999999943</c:v>
                </c:pt>
                <c:pt idx="173">
                  <c:v>14.999999999999957</c:v>
                </c:pt>
                <c:pt idx="174">
                  <c:v>14.999999999999972</c:v>
                </c:pt>
                <c:pt idx="175">
                  <c:v>15</c:v>
                </c:pt>
                <c:pt idx="176">
                  <c:v>16.249999999999986</c:v>
                </c:pt>
                <c:pt idx="177">
                  <c:v>12.499999999999972</c:v>
                </c:pt>
                <c:pt idx="178">
                  <c:v>13.749999999999972</c:v>
                </c:pt>
                <c:pt idx="179">
                  <c:v>12.499999999999972</c:v>
                </c:pt>
                <c:pt idx="180">
                  <c:v>13.749999999999986</c:v>
                </c:pt>
                <c:pt idx="181">
                  <c:v>12.5</c:v>
                </c:pt>
                <c:pt idx="182">
                  <c:v>11.785714285714306</c:v>
                </c:pt>
                <c:pt idx="183">
                  <c:v>9</c:v>
                </c:pt>
                <c:pt idx="184">
                  <c:v>10.357142857142904</c:v>
                </c:pt>
                <c:pt idx="185">
                  <c:v>12.142857142857196</c:v>
                </c:pt>
                <c:pt idx="186">
                  <c:v>13.928571428571473</c:v>
                </c:pt>
                <c:pt idx="187">
                  <c:v>10.714285714285737</c:v>
                </c:pt>
                <c:pt idx="188">
                  <c:v>10</c:v>
                </c:pt>
                <c:pt idx="189">
                  <c:v>9.6000000000000085</c:v>
                </c:pt>
                <c:pt idx="190">
                  <c:v>11.700000000000017</c:v>
                </c:pt>
                <c:pt idx="191">
                  <c:v>16.300000000000011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14.800000000000011</c:v>
                </c:pt>
                <c:pt idx="196">
                  <c:v>15</c:v>
                </c:pt>
                <c:pt idx="197">
                  <c:v>17.5</c:v>
                </c:pt>
                <c:pt idx="198">
                  <c:v>10</c:v>
                </c:pt>
                <c:pt idx="199">
                  <c:v>12.125</c:v>
                </c:pt>
                <c:pt idx="200">
                  <c:v>14.25</c:v>
                </c:pt>
                <c:pt idx="201">
                  <c:v>13.875</c:v>
                </c:pt>
                <c:pt idx="202">
                  <c:v>17.5</c:v>
                </c:pt>
                <c:pt idx="203">
                  <c:v>13.500000000000014</c:v>
                </c:pt>
                <c:pt idx="204">
                  <c:v>14.500000000000028</c:v>
                </c:pt>
                <c:pt idx="205">
                  <c:v>15.500000000000028</c:v>
                </c:pt>
                <c:pt idx="206">
                  <c:v>14.000000000000014</c:v>
                </c:pt>
                <c:pt idx="207">
                  <c:v>12.5</c:v>
                </c:pt>
                <c:pt idx="208">
                  <c:v>21.357142857142875</c:v>
                </c:pt>
                <c:pt idx="209">
                  <c:v>18</c:v>
                </c:pt>
                <c:pt idx="210">
                  <c:v>15</c:v>
                </c:pt>
                <c:pt idx="211">
                  <c:v>17.5</c:v>
                </c:pt>
                <c:pt idx="212">
                  <c:v>19.166658946446006</c:v>
                </c:pt>
                <c:pt idx="213">
                  <c:v>18.333329473223003</c:v>
                </c:pt>
                <c:pt idx="214">
                  <c:v>17.5</c:v>
                </c:pt>
                <c:pt idx="215">
                  <c:v>15.928571428571445</c:v>
                </c:pt>
                <c:pt idx="216">
                  <c:v>16.85714285714289</c:v>
                </c:pt>
                <c:pt idx="217">
                  <c:v>17.78571428571432</c:v>
                </c:pt>
                <c:pt idx="218">
                  <c:v>14.714285714285751</c:v>
                </c:pt>
                <c:pt idx="219">
                  <c:v>15.642857142857167</c:v>
                </c:pt>
                <c:pt idx="220">
                  <c:v>16.571428571428584</c:v>
                </c:pt>
                <c:pt idx="221">
                  <c:v>19</c:v>
                </c:pt>
                <c:pt idx="222">
                  <c:v>20.500000000931323</c:v>
                </c:pt>
                <c:pt idx="223">
                  <c:v>19.500000000931323</c:v>
                </c:pt>
                <c:pt idx="224">
                  <c:v>18.500000000465661</c:v>
                </c:pt>
                <c:pt idx="225">
                  <c:v>17.5</c:v>
                </c:pt>
                <c:pt idx="226">
                  <c:v>17.49991607805714</c:v>
                </c:pt>
                <c:pt idx="227">
                  <c:v>14.99991607805714</c:v>
                </c:pt>
                <c:pt idx="228">
                  <c:v>17.49995803902857</c:v>
                </c:pt>
                <c:pt idx="229">
                  <c:v>17.5</c:v>
                </c:pt>
                <c:pt idx="230">
                  <c:v>18.125006198883057</c:v>
                </c:pt>
                <c:pt idx="231">
                  <c:v>18.750006198883057</c:v>
                </c:pt>
                <c:pt idx="232">
                  <c:v>19.375003099441528</c:v>
                </c:pt>
                <c:pt idx="233">
                  <c:v>17.5</c:v>
                </c:pt>
                <c:pt idx="234">
                  <c:v>20</c:v>
                </c:pt>
                <c:pt idx="235">
                  <c:v>17.5</c:v>
                </c:pt>
                <c:pt idx="236">
                  <c:v>15</c:v>
                </c:pt>
                <c:pt idx="237">
                  <c:v>27.666666666666629</c:v>
                </c:pt>
                <c:pt idx="238">
                  <c:v>27.333333333333272</c:v>
                </c:pt>
                <c:pt idx="239">
                  <c:v>26.999999999999915</c:v>
                </c:pt>
                <c:pt idx="240">
                  <c:v>26.666666666666572</c:v>
                </c:pt>
                <c:pt idx="241">
                  <c:v>26.333333333333243</c:v>
                </c:pt>
                <c:pt idx="242">
                  <c:v>25.999999999999915</c:v>
                </c:pt>
                <c:pt idx="243">
                  <c:v>28.1666666666666</c:v>
                </c:pt>
                <c:pt idx="244">
                  <c:v>27.8333333333333</c:v>
                </c:pt>
                <c:pt idx="245">
                  <c:v>20</c:v>
                </c:pt>
                <c:pt idx="246">
                  <c:v>20.499999999999986</c:v>
                </c:pt>
                <c:pt idx="247">
                  <c:v>25</c:v>
                </c:pt>
                <c:pt idx="248">
                  <c:v>18.999999999999972</c:v>
                </c:pt>
                <c:pt idx="249">
                  <c:v>16.999999999999986</c:v>
                </c:pt>
                <c:pt idx="250">
                  <c:v>20</c:v>
                </c:pt>
                <c:pt idx="251">
                  <c:v>25.375</c:v>
                </c:pt>
                <c:pt idx="252">
                  <c:v>21.25</c:v>
                </c:pt>
                <c:pt idx="253">
                  <c:v>23.125</c:v>
                </c:pt>
                <c:pt idx="254">
                  <c:v>27.5</c:v>
                </c:pt>
                <c:pt idx="255">
                  <c:v>28.749999999999986</c:v>
                </c:pt>
                <c:pt idx="256">
                  <c:v>27.499999999999972</c:v>
                </c:pt>
                <c:pt idx="257">
                  <c:v>26.249999999999972</c:v>
                </c:pt>
                <c:pt idx="258">
                  <c:v>24.999999999999972</c:v>
                </c:pt>
                <c:pt idx="259">
                  <c:v>23.749999999999986</c:v>
                </c:pt>
                <c:pt idx="260">
                  <c:v>22.5</c:v>
                </c:pt>
                <c:pt idx="261">
                  <c:v>22.857142857142833</c:v>
                </c:pt>
                <c:pt idx="262">
                  <c:v>20.71428571428568</c:v>
                </c:pt>
                <c:pt idx="263">
                  <c:v>18.571428571428527</c:v>
                </c:pt>
                <c:pt idx="264">
                  <c:v>18.928571428571388</c:v>
                </c:pt>
                <c:pt idx="265">
                  <c:v>24.285714285714249</c:v>
                </c:pt>
                <c:pt idx="266">
                  <c:v>27.142857142857125</c:v>
                </c:pt>
                <c:pt idx="267">
                  <c:v>35</c:v>
                </c:pt>
                <c:pt idx="268">
                  <c:v>36.249999999999972</c:v>
                </c:pt>
                <c:pt idx="269">
                  <c:v>34.999999999999957</c:v>
                </c:pt>
                <c:pt idx="270">
                  <c:v>33.749999999999943</c:v>
                </c:pt>
                <c:pt idx="271">
                  <c:v>34.999999999999943</c:v>
                </c:pt>
                <c:pt idx="272">
                  <c:v>33.749999999999943</c:v>
                </c:pt>
                <c:pt idx="273">
                  <c:v>27.499999999999957</c:v>
                </c:pt>
                <c:pt idx="274">
                  <c:v>28.749999999999972</c:v>
                </c:pt>
                <c:pt idx="275">
                  <c:v>30</c:v>
                </c:pt>
                <c:pt idx="276">
                  <c:v>21.874999999931887</c:v>
                </c:pt>
                <c:pt idx="277">
                  <c:v>13.749999999883727</c:v>
                </c:pt>
                <c:pt idx="278">
                  <c:v>25.624999999859654</c:v>
                </c:pt>
                <c:pt idx="279">
                  <c:v>34.999999999859654</c:v>
                </c:pt>
                <c:pt idx="280">
                  <c:v>34.374999999880202</c:v>
                </c:pt>
                <c:pt idx="281">
                  <c:v>31.249999999915289</c:v>
                </c:pt>
                <c:pt idx="282">
                  <c:v>30.624999999957652</c:v>
                </c:pt>
                <c:pt idx="283">
                  <c:v>30</c:v>
                </c:pt>
                <c:pt idx="284">
                  <c:v>27.5</c:v>
                </c:pt>
                <c:pt idx="285">
                  <c:v>27.5</c:v>
                </c:pt>
                <c:pt idx="286">
                  <c:v>27.5</c:v>
                </c:pt>
                <c:pt idx="287">
                  <c:v>32.5</c:v>
                </c:pt>
                <c:pt idx="288">
                  <c:v>34.999999999999972</c:v>
                </c:pt>
                <c:pt idx="289">
                  <c:v>37.499999999999943</c:v>
                </c:pt>
                <c:pt idx="290">
                  <c:v>39.999999999999943</c:v>
                </c:pt>
                <c:pt idx="291">
                  <c:v>37.499999999999972</c:v>
                </c:pt>
                <c:pt idx="292">
                  <c:v>32.5</c:v>
                </c:pt>
                <c:pt idx="293">
                  <c:v>34.999999999283943</c:v>
                </c:pt>
                <c:pt idx="294">
                  <c:v>29.999999999062652</c:v>
                </c:pt>
                <c:pt idx="295">
                  <c:v>27.499999999241652</c:v>
                </c:pt>
                <c:pt idx="296">
                  <c:v>22.499999999620826</c:v>
                </c:pt>
                <c:pt idx="297">
                  <c:v>30</c:v>
                </c:pt>
                <c:pt idx="298">
                  <c:v>26.666666666666657</c:v>
                </c:pt>
                <c:pt idx="299">
                  <c:v>25.833333333333329</c:v>
                </c:pt>
                <c:pt idx="300">
                  <c:v>20</c:v>
                </c:pt>
                <c:pt idx="301">
                  <c:v>20.000038144062273</c:v>
                </c:pt>
                <c:pt idx="302">
                  <c:v>17.500019072031137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2-4719-9A2D-E28AC3CC3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US$ 5yr Senior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US$ Pricing (UST+)'!$F$5</c:f>
              <c:strCache>
                <c:ptCount val="1"/>
                <c:pt idx="0">
                  <c:v>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(UST+)'!$F$6:$F$308</c:f>
              <c:numCache>
                <c:formatCode>0</c:formatCode>
                <c:ptCount val="303"/>
                <c:pt idx="0">
                  <c:v>122.5</c:v>
                </c:pt>
                <c:pt idx="1">
                  <c:v>120</c:v>
                </c:pt>
                <c:pt idx="2">
                  <c:v>132.5</c:v>
                </c:pt>
                <c:pt idx="3">
                  <c:v>107.5</c:v>
                </c:pt>
                <c:pt idx="4">
                  <c:v>107.5</c:v>
                </c:pt>
                <c:pt idx="5">
                  <c:v>112.5</c:v>
                </c:pt>
                <c:pt idx="6">
                  <c:v>112.5</c:v>
                </c:pt>
                <c:pt idx="7">
                  <c:v>107.5</c:v>
                </c:pt>
                <c:pt idx="8">
                  <c:v>107.5</c:v>
                </c:pt>
                <c:pt idx="9">
                  <c:v>112.5</c:v>
                </c:pt>
                <c:pt idx="10">
                  <c:v>115</c:v>
                </c:pt>
                <c:pt idx="11">
                  <c:v>120</c:v>
                </c:pt>
                <c:pt idx="12">
                  <c:v>117.5</c:v>
                </c:pt>
                <c:pt idx="13">
                  <c:v>137.5</c:v>
                </c:pt>
                <c:pt idx="14">
                  <c:v>130</c:v>
                </c:pt>
                <c:pt idx="15">
                  <c:v>125</c:v>
                </c:pt>
                <c:pt idx="16">
                  <c:v>125</c:v>
                </c:pt>
                <c:pt idx="17">
                  <c:v>120</c:v>
                </c:pt>
                <c:pt idx="18">
                  <c:v>110</c:v>
                </c:pt>
                <c:pt idx="19">
                  <c:v>110</c:v>
                </c:pt>
                <c:pt idx="20">
                  <c:v>112.5</c:v>
                </c:pt>
                <c:pt idx="21">
                  <c:v>115</c:v>
                </c:pt>
                <c:pt idx="22">
                  <c:v>105</c:v>
                </c:pt>
                <c:pt idx="23">
                  <c:v>102.5</c:v>
                </c:pt>
                <c:pt idx="24">
                  <c:v>100</c:v>
                </c:pt>
                <c:pt idx="25">
                  <c:v>90</c:v>
                </c:pt>
                <c:pt idx="26">
                  <c:v>90</c:v>
                </c:pt>
                <c:pt idx="27">
                  <c:v>85</c:v>
                </c:pt>
                <c:pt idx="28">
                  <c:v>85</c:v>
                </c:pt>
                <c:pt idx="29">
                  <c:v>95</c:v>
                </c:pt>
                <c:pt idx="30">
                  <c:v>97.5</c:v>
                </c:pt>
                <c:pt idx="31">
                  <c:v>102.5</c:v>
                </c:pt>
                <c:pt idx="32">
                  <c:v>83</c:v>
                </c:pt>
                <c:pt idx="33">
                  <c:v>80</c:v>
                </c:pt>
                <c:pt idx="34">
                  <c:v>62.5</c:v>
                </c:pt>
                <c:pt idx="35">
                  <c:v>60</c:v>
                </c:pt>
                <c:pt idx="36">
                  <c:v>60</c:v>
                </c:pt>
                <c:pt idx="37">
                  <c:v>55</c:v>
                </c:pt>
                <c:pt idx="38">
                  <c:v>55</c:v>
                </c:pt>
                <c:pt idx="39">
                  <c:v>53</c:v>
                </c:pt>
                <c:pt idx="40">
                  <c:v>47.5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52.5</c:v>
                </c:pt>
                <c:pt idx="45">
                  <c:v>45</c:v>
                </c:pt>
                <c:pt idx="46">
                  <c:v>42.5</c:v>
                </c:pt>
                <c:pt idx="47">
                  <c:v>37.5</c:v>
                </c:pt>
                <c:pt idx="48">
                  <c:v>37.5</c:v>
                </c:pt>
                <c:pt idx="49">
                  <c:v>37.5</c:v>
                </c:pt>
                <c:pt idx="50">
                  <c:v>38</c:v>
                </c:pt>
                <c:pt idx="51">
                  <c:v>38</c:v>
                </c:pt>
                <c:pt idx="52">
                  <c:v>38</c:v>
                </c:pt>
                <c:pt idx="53">
                  <c:v>37.5</c:v>
                </c:pt>
                <c:pt idx="54">
                  <c:v>37.5</c:v>
                </c:pt>
                <c:pt idx="55">
                  <c:v>37.5</c:v>
                </c:pt>
                <c:pt idx="56">
                  <c:v>37.5</c:v>
                </c:pt>
                <c:pt idx="57">
                  <c:v>37.5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37</c:v>
                </c:pt>
                <c:pt idx="62">
                  <c:v>40</c:v>
                </c:pt>
                <c:pt idx="63">
                  <c:v>40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47.5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45</c:v>
                </c:pt>
                <c:pt idx="73">
                  <c:v>42.5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42.5</c:v>
                </c:pt>
                <c:pt idx="78">
                  <c:v>42.5</c:v>
                </c:pt>
                <c:pt idx="79">
                  <c:v>40</c:v>
                </c:pt>
                <c:pt idx="80">
                  <c:v>40</c:v>
                </c:pt>
                <c:pt idx="81">
                  <c:v>45</c:v>
                </c:pt>
                <c:pt idx="82">
                  <c:v>52.5</c:v>
                </c:pt>
                <c:pt idx="83">
                  <c:v>55</c:v>
                </c:pt>
                <c:pt idx="84">
                  <c:v>52.5</c:v>
                </c:pt>
                <c:pt idx="85">
                  <c:v>52.5</c:v>
                </c:pt>
                <c:pt idx="86">
                  <c:v>55</c:v>
                </c:pt>
                <c:pt idx="87">
                  <c:v>60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62.5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62.5</c:v>
                </c:pt>
                <c:pt idx="96">
                  <c:v>62.5</c:v>
                </c:pt>
                <c:pt idx="97">
                  <c:v>72.5</c:v>
                </c:pt>
                <c:pt idx="98">
                  <c:v>75</c:v>
                </c:pt>
                <c:pt idx="99">
                  <c:v>80</c:v>
                </c:pt>
                <c:pt idx="100">
                  <c:v>80</c:v>
                </c:pt>
                <c:pt idx="101">
                  <c:v>85</c:v>
                </c:pt>
                <c:pt idx="102">
                  <c:v>100</c:v>
                </c:pt>
                <c:pt idx="103">
                  <c:v>115</c:v>
                </c:pt>
                <c:pt idx="104">
                  <c:v>135</c:v>
                </c:pt>
                <c:pt idx="105">
                  <c:v>142.5</c:v>
                </c:pt>
                <c:pt idx="106">
                  <c:v>142.5</c:v>
                </c:pt>
                <c:pt idx="107">
                  <c:v>150</c:v>
                </c:pt>
                <c:pt idx="108">
                  <c:v>150</c:v>
                </c:pt>
                <c:pt idx="109">
                  <c:v>185</c:v>
                </c:pt>
                <c:pt idx="110">
                  <c:v>215</c:v>
                </c:pt>
                <c:pt idx="111">
                  <c:v>237.5</c:v>
                </c:pt>
                <c:pt idx="112">
                  <c:v>293.75</c:v>
                </c:pt>
                <c:pt idx="113">
                  <c:v>165</c:v>
                </c:pt>
                <c:pt idx="114">
                  <c:v>90</c:v>
                </c:pt>
                <c:pt idx="115">
                  <c:v>90</c:v>
                </c:pt>
                <c:pt idx="116">
                  <c:v>62.5</c:v>
                </c:pt>
                <c:pt idx="117">
                  <c:v>60</c:v>
                </c:pt>
                <c:pt idx="118">
                  <c:v>60</c:v>
                </c:pt>
                <c:pt idx="119">
                  <c:v>62.5</c:v>
                </c:pt>
                <c:pt idx="120">
                  <c:v>57.5</c:v>
                </c:pt>
                <c:pt idx="121">
                  <c:v>55</c:v>
                </c:pt>
                <c:pt idx="122">
                  <c:v>60</c:v>
                </c:pt>
                <c:pt idx="123">
                  <c:v>65</c:v>
                </c:pt>
                <c:pt idx="124">
                  <c:v>62.5</c:v>
                </c:pt>
                <c:pt idx="125">
                  <c:v>62.5</c:v>
                </c:pt>
                <c:pt idx="126">
                  <c:v>66.5</c:v>
                </c:pt>
                <c:pt idx="127">
                  <c:v>65</c:v>
                </c:pt>
                <c:pt idx="128">
                  <c:v>65</c:v>
                </c:pt>
                <c:pt idx="129">
                  <c:v>70</c:v>
                </c:pt>
                <c:pt idx="130">
                  <c:v>70</c:v>
                </c:pt>
                <c:pt idx="131">
                  <c:v>67.5</c:v>
                </c:pt>
                <c:pt idx="132">
                  <c:v>70</c:v>
                </c:pt>
                <c:pt idx="133">
                  <c:v>72.5</c:v>
                </c:pt>
                <c:pt idx="134">
                  <c:v>72.5</c:v>
                </c:pt>
                <c:pt idx="135">
                  <c:v>67.5</c:v>
                </c:pt>
                <c:pt idx="136">
                  <c:v>65</c:v>
                </c:pt>
                <c:pt idx="137">
                  <c:v>67.5</c:v>
                </c:pt>
                <c:pt idx="138">
                  <c:v>67.5</c:v>
                </c:pt>
                <c:pt idx="139">
                  <c:v>72.5</c:v>
                </c:pt>
                <c:pt idx="140">
                  <c:v>72.5</c:v>
                </c:pt>
                <c:pt idx="141">
                  <c:v>77.5</c:v>
                </c:pt>
                <c:pt idx="142">
                  <c:v>80</c:v>
                </c:pt>
                <c:pt idx="143">
                  <c:v>87.5</c:v>
                </c:pt>
                <c:pt idx="144">
                  <c:v>85</c:v>
                </c:pt>
                <c:pt idx="145">
                  <c:v>82.5</c:v>
                </c:pt>
                <c:pt idx="146">
                  <c:v>77.5</c:v>
                </c:pt>
                <c:pt idx="147">
                  <c:v>80</c:v>
                </c:pt>
                <c:pt idx="148">
                  <c:v>85</c:v>
                </c:pt>
                <c:pt idx="149">
                  <c:v>87.5</c:v>
                </c:pt>
                <c:pt idx="150">
                  <c:v>85</c:v>
                </c:pt>
                <c:pt idx="151">
                  <c:v>85</c:v>
                </c:pt>
                <c:pt idx="152">
                  <c:v>90</c:v>
                </c:pt>
                <c:pt idx="153">
                  <c:v>95</c:v>
                </c:pt>
                <c:pt idx="154">
                  <c:v>95</c:v>
                </c:pt>
                <c:pt idx="155">
                  <c:v>97.5</c:v>
                </c:pt>
                <c:pt idx="156">
                  <c:v>112.5</c:v>
                </c:pt>
                <c:pt idx="157">
                  <c:v>115</c:v>
                </c:pt>
                <c:pt idx="158">
                  <c:v>137.5</c:v>
                </c:pt>
                <c:pt idx="159">
                  <c:v>115</c:v>
                </c:pt>
                <c:pt idx="160">
                  <c:v>115</c:v>
                </c:pt>
                <c:pt idx="161">
                  <c:v>102.5</c:v>
                </c:pt>
                <c:pt idx="162">
                  <c:v>102.5</c:v>
                </c:pt>
                <c:pt idx="163">
                  <c:v>100</c:v>
                </c:pt>
                <c:pt idx="164">
                  <c:v>95</c:v>
                </c:pt>
                <c:pt idx="165">
                  <c:v>87.5</c:v>
                </c:pt>
                <c:pt idx="166">
                  <c:v>87.5</c:v>
                </c:pt>
                <c:pt idx="167">
                  <c:v>87.5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85</c:v>
                </c:pt>
                <c:pt idx="172">
                  <c:v>87.5</c:v>
                </c:pt>
                <c:pt idx="173">
                  <c:v>90</c:v>
                </c:pt>
                <c:pt idx="174">
                  <c:v>92.5</c:v>
                </c:pt>
                <c:pt idx="175">
                  <c:v>90</c:v>
                </c:pt>
                <c:pt idx="176">
                  <c:v>90</c:v>
                </c:pt>
                <c:pt idx="177">
                  <c:v>95</c:v>
                </c:pt>
                <c:pt idx="178">
                  <c:v>95</c:v>
                </c:pt>
                <c:pt idx="179">
                  <c:v>100</c:v>
                </c:pt>
                <c:pt idx="180">
                  <c:v>97.5</c:v>
                </c:pt>
                <c:pt idx="181">
                  <c:v>100</c:v>
                </c:pt>
                <c:pt idx="182">
                  <c:v>97.5</c:v>
                </c:pt>
                <c:pt idx="183">
                  <c:v>95</c:v>
                </c:pt>
                <c:pt idx="184">
                  <c:v>92.5</c:v>
                </c:pt>
                <c:pt idx="185">
                  <c:v>87.5</c:v>
                </c:pt>
                <c:pt idx="186">
                  <c:v>82.5</c:v>
                </c:pt>
                <c:pt idx="187">
                  <c:v>85</c:v>
                </c:pt>
                <c:pt idx="188">
                  <c:v>85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90</c:v>
                </c:pt>
                <c:pt idx="194">
                  <c:v>90</c:v>
                </c:pt>
                <c:pt idx="195">
                  <c:v>77.5</c:v>
                </c:pt>
                <c:pt idx="196">
                  <c:v>77.5</c:v>
                </c:pt>
                <c:pt idx="197">
                  <c:v>72.5</c:v>
                </c:pt>
                <c:pt idx="198">
                  <c:v>63.5</c:v>
                </c:pt>
                <c:pt idx="199">
                  <c:v>63.5</c:v>
                </c:pt>
                <c:pt idx="200">
                  <c:v>62</c:v>
                </c:pt>
                <c:pt idx="201">
                  <c:v>64</c:v>
                </c:pt>
                <c:pt idx="202">
                  <c:v>57.5</c:v>
                </c:pt>
                <c:pt idx="203">
                  <c:v>65</c:v>
                </c:pt>
                <c:pt idx="204">
                  <c:v>67.5</c:v>
                </c:pt>
                <c:pt idx="205">
                  <c:v>67.5</c:v>
                </c:pt>
                <c:pt idx="206">
                  <c:v>67.5</c:v>
                </c:pt>
                <c:pt idx="207">
                  <c:v>70</c:v>
                </c:pt>
                <c:pt idx="208">
                  <c:v>63.5</c:v>
                </c:pt>
                <c:pt idx="209">
                  <c:v>62.5</c:v>
                </c:pt>
                <c:pt idx="210">
                  <c:v>62.5</c:v>
                </c:pt>
                <c:pt idx="211">
                  <c:v>67.5</c:v>
                </c:pt>
                <c:pt idx="212">
                  <c:v>67.5</c:v>
                </c:pt>
                <c:pt idx="213">
                  <c:v>67.5</c:v>
                </c:pt>
                <c:pt idx="214">
                  <c:v>72.5</c:v>
                </c:pt>
                <c:pt idx="215">
                  <c:v>72.5</c:v>
                </c:pt>
                <c:pt idx="216">
                  <c:v>75</c:v>
                </c:pt>
                <c:pt idx="217">
                  <c:v>75</c:v>
                </c:pt>
                <c:pt idx="218">
                  <c:v>76.5</c:v>
                </c:pt>
                <c:pt idx="219">
                  <c:v>76.5</c:v>
                </c:pt>
                <c:pt idx="220">
                  <c:v>76.5</c:v>
                </c:pt>
                <c:pt idx="221">
                  <c:v>75</c:v>
                </c:pt>
                <c:pt idx="222">
                  <c:v>72.5</c:v>
                </c:pt>
                <c:pt idx="223">
                  <c:v>72.5</c:v>
                </c:pt>
                <c:pt idx="224">
                  <c:v>72.5</c:v>
                </c:pt>
                <c:pt idx="225">
                  <c:v>72.5</c:v>
                </c:pt>
                <c:pt idx="226">
                  <c:v>72.5</c:v>
                </c:pt>
                <c:pt idx="227">
                  <c:v>76</c:v>
                </c:pt>
                <c:pt idx="228">
                  <c:v>77</c:v>
                </c:pt>
                <c:pt idx="229">
                  <c:v>82.5</c:v>
                </c:pt>
                <c:pt idx="230">
                  <c:v>82.5</c:v>
                </c:pt>
                <c:pt idx="231">
                  <c:v>82.5</c:v>
                </c:pt>
                <c:pt idx="232">
                  <c:v>80</c:v>
                </c:pt>
                <c:pt idx="233">
                  <c:v>80</c:v>
                </c:pt>
                <c:pt idx="234">
                  <c:v>77.5</c:v>
                </c:pt>
                <c:pt idx="235">
                  <c:v>80</c:v>
                </c:pt>
                <c:pt idx="236">
                  <c:v>82.5</c:v>
                </c:pt>
                <c:pt idx="237">
                  <c:v>82.5</c:v>
                </c:pt>
                <c:pt idx="238">
                  <c:v>82.5</c:v>
                </c:pt>
                <c:pt idx="239">
                  <c:v>82.5</c:v>
                </c:pt>
                <c:pt idx="240">
                  <c:v>82.5</c:v>
                </c:pt>
                <c:pt idx="241">
                  <c:v>82.5</c:v>
                </c:pt>
                <c:pt idx="242">
                  <c:v>82.5</c:v>
                </c:pt>
                <c:pt idx="243">
                  <c:v>80</c:v>
                </c:pt>
                <c:pt idx="244">
                  <c:v>80</c:v>
                </c:pt>
                <c:pt idx="245">
                  <c:v>90</c:v>
                </c:pt>
                <c:pt idx="246">
                  <c:v>90</c:v>
                </c:pt>
                <c:pt idx="247">
                  <c:v>92.5</c:v>
                </c:pt>
                <c:pt idx="248">
                  <c:v>92.5</c:v>
                </c:pt>
                <c:pt idx="249">
                  <c:v>95</c:v>
                </c:pt>
                <c:pt idx="250">
                  <c:v>92.5</c:v>
                </c:pt>
                <c:pt idx="251">
                  <c:v>89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92.5</c:v>
                </c:pt>
                <c:pt idx="262">
                  <c:v>95</c:v>
                </c:pt>
                <c:pt idx="263">
                  <c:v>95</c:v>
                </c:pt>
                <c:pt idx="264">
                  <c:v>95</c:v>
                </c:pt>
                <c:pt idx="265">
                  <c:v>92.5</c:v>
                </c:pt>
                <c:pt idx="266">
                  <c:v>87.5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88</c:v>
                </c:pt>
                <c:pt idx="271">
                  <c:v>90</c:v>
                </c:pt>
                <c:pt idx="272">
                  <c:v>92.5</c:v>
                </c:pt>
                <c:pt idx="273">
                  <c:v>97.5</c:v>
                </c:pt>
                <c:pt idx="274">
                  <c:v>100</c:v>
                </c:pt>
                <c:pt idx="275">
                  <c:v>100</c:v>
                </c:pt>
                <c:pt idx="276">
                  <c:v>105</c:v>
                </c:pt>
                <c:pt idx="277">
                  <c:v>117.5</c:v>
                </c:pt>
                <c:pt idx="278">
                  <c:v>105</c:v>
                </c:pt>
                <c:pt idx="279">
                  <c:v>92.5</c:v>
                </c:pt>
                <c:pt idx="280">
                  <c:v>92.5</c:v>
                </c:pt>
                <c:pt idx="281">
                  <c:v>95</c:v>
                </c:pt>
                <c:pt idx="282">
                  <c:v>95</c:v>
                </c:pt>
                <c:pt idx="283">
                  <c:v>95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105</c:v>
                </c:pt>
                <c:pt idx="288">
                  <c:v>112.5</c:v>
                </c:pt>
                <c:pt idx="289">
                  <c:v>112.5</c:v>
                </c:pt>
                <c:pt idx="290">
                  <c:v>112.5</c:v>
                </c:pt>
                <c:pt idx="291">
                  <c:v>117.5</c:v>
                </c:pt>
                <c:pt idx="292">
                  <c:v>125</c:v>
                </c:pt>
                <c:pt idx="293">
                  <c:v>125</c:v>
                </c:pt>
                <c:pt idx="294">
                  <c:v>130</c:v>
                </c:pt>
                <c:pt idx="295">
                  <c:v>132.5</c:v>
                </c:pt>
                <c:pt idx="296">
                  <c:v>132.5</c:v>
                </c:pt>
                <c:pt idx="297">
                  <c:v>130</c:v>
                </c:pt>
                <c:pt idx="298">
                  <c:v>120</c:v>
                </c:pt>
                <c:pt idx="299">
                  <c:v>110</c:v>
                </c:pt>
                <c:pt idx="300">
                  <c:v>105</c:v>
                </c:pt>
                <c:pt idx="301">
                  <c:v>105</c:v>
                </c:pt>
                <c:pt idx="30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B-48DB-92D0-02EDE1F0FB5E}"/>
            </c:ext>
          </c:extLst>
        </c:ser>
        <c:ser>
          <c:idx val="2"/>
          <c:order val="1"/>
          <c:tx>
            <c:strRef>
              <c:f>'Historical US$ Pricing (UST+)'!$G$5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(UST+)'!$G$6:$G$308</c:f>
              <c:numCache>
                <c:formatCode>0</c:formatCode>
                <c:ptCount val="303"/>
                <c:pt idx="0">
                  <c:v>157.5</c:v>
                </c:pt>
                <c:pt idx="1">
                  <c:v>155</c:v>
                </c:pt>
                <c:pt idx="2">
                  <c:v>167.5</c:v>
                </c:pt>
                <c:pt idx="3">
                  <c:v>142.5</c:v>
                </c:pt>
                <c:pt idx="4">
                  <c:v>145</c:v>
                </c:pt>
                <c:pt idx="5">
                  <c:v>145</c:v>
                </c:pt>
                <c:pt idx="6">
                  <c:v>147.5</c:v>
                </c:pt>
                <c:pt idx="7">
                  <c:v>137.5</c:v>
                </c:pt>
                <c:pt idx="8">
                  <c:v>137.5</c:v>
                </c:pt>
                <c:pt idx="9">
                  <c:v>137.5</c:v>
                </c:pt>
                <c:pt idx="10">
                  <c:v>142.5</c:v>
                </c:pt>
                <c:pt idx="11">
                  <c:v>150</c:v>
                </c:pt>
                <c:pt idx="12">
                  <c:v>152.5</c:v>
                </c:pt>
                <c:pt idx="13">
                  <c:v>157.5</c:v>
                </c:pt>
                <c:pt idx="14">
                  <c:v>150</c:v>
                </c:pt>
                <c:pt idx="15">
                  <c:v>142.5</c:v>
                </c:pt>
                <c:pt idx="16">
                  <c:v>142.5</c:v>
                </c:pt>
                <c:pt idx="17">
                  <c:v>140</c:v>
                </c:pt>
                <c:pt idx="18">
                  <c:v>127.5</c:v>
                </c:pt>
                <c:pt idx="19">
                  <c:v>127.5</c:v>
                </c:pt>
                <c:pt idx="20">
                  <c:v>132.5</c:v>
                </c:pt>
                <c:pt idx="21">
                  <c:v>137.5</c:v>
                </c:pt>
                <c:pt idx="22">
                  <c:v>122.5</c:v>
                </c:pt>
                <c:pt idx="23">
                  <c:v>120</c:v>
                </c:pt>
                <c:pt idx="24">
                  <c:v>117.5</c:v>
                </c:pt>
                <c:pt idx="25">
                  <c:v>112.5</c:v>
                </c:pt>
                <c:pt idx="26">
                  <c:v>112.5</c:v>
                </c:pt>
                <c:pt idx="27">
                  <c:v>102.5</c:v>
                </c:pt>
                <c:pt idx="28">
                  <c:v>102.5</c:v>
                </c:pt>
                <c:pt idx="29">
                  <c:v>117.5</c:v>
                </c:pt>
                <c:pt idx="30">
                  <c:v>120</c:v>
                </c:pt>
                <c:pt idx="31">
                  <c:v>120</c:v>
                </c:pt>
                <c:pt idx="32">
                  <c:v>105</c:v>
                </c:pt>
                <c:pt idx="33">
                  <c:v>105</c:v>
                </c:pt>
                <c:pt idx="34">
                  <c:v>90</c:v>
                </c:pt>
                <c:pt idx="35">
                  <c:v>80</c:v>
                </c:pt>
                <c:pt idx="36">
                  <c:v>80</c:v>
                </c:pt>
                <c:pt idx="37">
                  <c:v>70</c:v>
                </c:pt>
                <c:pt idx="38">
                  <c:v>70</c:v>
                </c:pt>
                <c:pt idx="39">
                  <c:v>72.5</c:v>
                </c:pt>
                <c:pt idx="40">
                  <c:v>72.999999999999986</c:v>
                </c:pt>
                <c:pt idx="41">
                  <c:v>73.499999999999972</c:v>
                </c:pt>
                <c:pt idx="42">
                  <c:v>73.999999999999972</c:v>
                </c:pt>
                <c:pt idx="43">
                  <c:v>74.499999999999986</c:v>
                </c:pt>
                <c:pt idx="44">
                  <c:v>75</c:v>
                </c:pt>
                <c:pt idx="45">
                  <c:v>67.5</c:v>
                </c:pt>
                <c:pt idx="46">
                  <c:v>60</c:v>
                </c:pt>
                <c:pt idx="47">
                  <c:v>59.375</c:v>
                </c:pt>
                <c:pt idx="48">
                  <c:v>58.75</c:v>
                </c:pt>
                <c:pt idx="49">
                  <c:v>58.125</c:v>
                </c:pt>
                <c:pt idx="50">
                  <c:v>57.5</c:v>
                </c:pt>
                <c:pt idx="51">
                  <c:v>56.666666666666671</c:v>
                </c:pt>
                <c:pt idx="52">
                  <c:v>55.833333333333336</c:v>
                </c:pt>
                <c:pt idx="53">
                  <c:v>55</c:v>
                </c:pt>
                <c:pt idx="54">
                  <c:v>55.625</c:v>
                </c:pt>
                <c:pt idx="55">
                  <c:v>56.25</c:v>
                </c:pt>
                <c:pt idx="56">
                  <c:v>56.875</c:v>
                </c:pt>
                <c:pt idx="57">
                  <c:v>57.5</c:v>
                </c:pt>
                <c:pt idx="58">
                  <c:v>57.5</c:v>
                </c:pt>
                <c:pt idx="59">
                  <c:v>57.5</c:v>
                </c:pt>
                <c:pt idx="60">
                  <c:v>57.5</c:v>
                </c:pt>
                <c:pt idx="61">
                  <c:v>57.5</c:v>
                </c:pt>
                <c:pt idx="62">
                  <c:v>58.000000000000007</c:v>
                </c:pt>
                <c:pt idx="63">
                  <c:v>58.500000000000014</c:v>
                </c:pt>
                <c:pt idx="64">
                  <c:v>59.000000000000014</c:v>
                </c:pt>
                <c:pt idx="65">
                  <c:v>59.500000000000007</c:v>
                </c:pt>
                <c:pt idx="66">
                  <c:v>60</c:v>
                </c:pt>
                <c:pt idx="67">
                  <c:v>61</c:v>
                </c:pt>
                <c:pt idx="68">
                  <c:v>62</c:v>
                </c:pt>
                <c:pt idx="69">
                  <c:v>63</c:v>
                </c:pt>
                <c:pt idx="70">
                  <c:v>64</c:v>
                </c:pt>
                <c:pt idx="71">
                  <c:v>65</c:v>
                </c:pt>
                <c:pt idx="72">
                  <c:v>63.75</c:v>
                </c:pt>
                <c:pt idx="73">
                  <c:v>62.5</c:v>
                </c:pt>
                <c:pt idx="74">
                  <c:v>61.25</c:v>
                </c:pt>
                <c:pt idx="75">
                  <c:v>60</c:v>
                </c:pt>
                <c:pt idx="76">
                  <c:v>58.75</c:v>
                </c:pt>
                <c:pt idx="77">
                  <c:v>57.5</c:v>
                </c:pt>
                <c:pt idx="78">
                  <c:v>56.25</c:v>
                </c:pt>
                <c:pt idx="79">
                  <c:v>55</c:v>
                </c:pt>
                <c:pt idx="80">
                  <c:v>57.5</c:v>
                </c:pt>
                <c:pt idx="81">
                  <c:v>60</c:v>
                </c:pt>
                <c:pt idx="82">
                  <c:v>72.5</c:v>
                </c:pt>
                <c:pt idx="83">
                  <c:v>75</c:v>
                </c:pt>
                <c:pt idx="84">
                  <c:v>79.999999999999986</c:v>
                </c:pt>
                <c:pt idx="85">
                  <c:v>84.999999999999972</c:v>
                </c:pt>
                <c:pt idx="86">
                  <c:v>89.999999999999972</c:v>
                </c:pt>
                <c:pt idx="87">
                  <c:v>94.999999999999986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111</c:v>
                </c:pt>
                <c:pt idx="94">
                  <c:v>122</c:v>
                </c:pt>
                <c:pt idx="95">
                  <c:v>133</c:v>
                </c:pt>
                <c:pt idx="96">
                  <c:v>144</c:v>
                </c:pt>
                <c:pt idx="97">
                  <c:v>155</c:v>
                </c:pt>
                <c:pt idx="98">
                  <c:v>161.25</c:v>
                </c:pt>
                <c:pt idx="99">
                  <c:v>167.5</c:v>
                </c:pt>
                <c:pt idx="100">
                  <c:v>173.75</c:v>
                </c:pt>
                <c:pt idx="101">
                  <c:v>180</c:v>
                </c:pt>
                <c:pt idx="102">
                  <c:v>189.99999999999997</c:v>
                </c:pt>
                <c:pt idx="103">
                  <c:v>199.99999999999994</c:v>
                </c:pt>
                <c:pt idx="104">
                  <c:v>209.99999999999994</c:v>
                </c:pt>
                <c:pt idx="105">
                  <c:v>219.99999999999997</c:v>
                </c:pt>
                <c:pt idx="106">
                  <c:v>230</c:v>
                </c:pt>
                <c:pt idx="107">
                  <c:v>246.66666666666663</c:v>
                </c:pt>
                <c:pt idx="108">
                  <c:v>263.33333333333326</c:v>
                </c:pt>
                <c:pt idx="109">
                  <c:v>279.99999999999989</c:v>
                </c:pt>
                <c:pt idx="110">
                  <c:v>296.66666666666657</c:v>
                </c:pt>
                <c:pt idx="111">
                  <c:v>313.33333333333326</c:v>
                </c:pt>
                <c:pt idx="112">
                  <c:v>330</c:v>
                </c:pt>
                <c:pt idx="113">
                  <c:v>185</c:v>
                </c:pt>
                <c:pt idx="114">
                  <c:v>115</c:v>
                </c:pt>
                <c:pt idx="115">
                  <c:v>110</c:v>
                </c:pt>
                <c:pt idx="116">
                  <c:v>105</c:v>
                </c:pt>
                <c:pt idx="117">
                  <c:v>100</c:v>
                </c:pt>
                <c:pt idx="118">
                  <c:v>95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96.666666666666657</c:v>
                </c:pt>
                <c:pt idx="124">
                  <c:v>98.333333333333329</c:v>
                </c:pt>
                <c:pt idx="125">
                  <c:v>100</c:v>
                </c:pt>
                <c:pt idx="126">
                  <c:v>100.625</c:v>
                </c:pt>
                <c:pt idx="127">
                  <c:v>101.25</c:v>
                </c:pt>
                <c:pt idx="128">
                  <c:v>101.875</c:v>
                </c:pt>
                <c:pt idx="129">
                  <c:v>102.5</c:v>
                </c:pt>
                <c:pt idx="130">
                  <c:v>103.125</c:v>
                </c:pt>
                <c:pt idx="131">
                  <c:v>103.75</c:v>
                </c:pt>
                <c:pt idx="132">
                  <c:v>104.375</c:v>
                </c:pt>
                <c:pt idx="133">
                  <c:v>105</c:v>
                </c:pt>
                <c:pt idx="134">
                  <c:v>103.25</c:v>
                </c:pt>
                <c:pt idx="135">
                  <c:v>101.5</c:v>
                </c:pt>
                <c:pt idx="136">
                  <c:v>99.75</c:v>
                </c:pt>
                <c:pt idx="137">
                  <c:v>98</c:v>
                </c:pt>
                <c:pt idx="138">
                  <c:v>99.399999999999991</c:v>
                </c:pt>
                <c:pt idx="139">
                  <c:v>100.79999999999998</c:v>
                </c:pt>
                <c:pt idx="140">
                  <c:v>102.19999999999999</c:v>
                </c:pt>
                <c:pt idx="141">
                  <c:v>103.6</c:v>
                </c:pt>
                <c:pt idx="142">
                  <c:v>105</c:v>
                </c:pt>
                <c:pt idx="143">
                  <c:v>103.25</c:v>
                </c:pt>
                <c:pt idx="144">
                  <c:v>101.5</c:v>
                </c:pt>
                <c:pt idx="145">
                  <c:v>99.75</c:v>
                </c:pt>
                <c:pt idx="146">
                  <c:v>98</c:v>
                </c:pt>
                <c:pt idx="147">
                  <c:v>103</c:v>
                </c:pt>
                <c:pt idx="148">
                  <c:v>103.66666666666666</c:v>
                </c:pt>
                <c:pt idx="149">
                  <c:v>104.33333333333333</c:v>
                </c:pt>
                <c:pt idx="150">
                  <c:v>105</c:v>
                </c:pt>
                <c:pt idx="151">
                  <c:v>108.6</c:v>
                </c:pt>
                <c:pt idx="152">
                  <c:v>112.19999999999999</c:v>
                </c:pt>
                <c:pt idx="153">
                  <c:v>115.79999999999998</c:v>
                </c:pt>
                <c:pt idx="154">
                  <c:v>119.39999999999999</c:v>
                </c:pt>
                <c:pt idx="155">
                  <c:v>123</c:v>
                </c:pt>
                <c:pt idx="156">
                  <c:v>134.66666666666666</c:v>
                </c:pt>
                <c:pt idx="157">
                  <c:v>146.33333333333331</c:v>
                </c:pt>
                <c:pt idx="158">
                  <c:v>158</c:v>
                </c:pt>
                <c:pt idx="159">
                  <c:v>135</c:v>
                </c:pt>
                <c:pt idx="160">
                  <c:v>132</c:v>
                </c:pt>
                <c:pt idx="161">
                  <c:v>129</c:v>
                </c:pt>
                <c:pt idx="162">
                  <c:v>126</c:v>
                </c:pt>
                <c:pt idx="163">
                  <c:v>125</c:v>
                </c:pt>
                <c:pt idx="164">
                  <c:v>120</c:v>
                </c:pt>
                <c:pt idx="165">
                  <c:v>113.99999999999997</c:v>
                </c:pt>
                <c:pt idx="166">
                  <c:v>110.99999999999997</c:v>
                </c:pt>
                <c:pt idx="167">
                  <c:v>107.99999999999999</c:v>
                </c:pt>
                <c:pt idx="168">
                  <c:v>105</c:v>
                </c:pt>
                <c:pt idx="169">
                  <c:v>105.35714285714283</c:v>
                </c:pt>
                <c:pt idx="170">
                  <c:v>105.71428571428568</c:v>
                </c:pt>
                <c:pt idx="171">
                  <c:v>106.07142857142853</c:v>
                </c:pt>
                <c:pt idx="172">
                  <c:v>106.42857142857139</c:v>
                </c:pt>
                <c:pt idx="173">
                  <c:v>106.78571428571425</c:v>
                </c:pt>
                <c:pt idx="174">
                  <c:v>107.14285714285712</c:v>
                </c:pt>
                <c:pt idx="175">
                  <c:v>107.5</c:v>
                </c:pt>
                <c:pt idx="176">
                  <c:v>108.33333333333331</c:v>
                </c:pt>
                <c:pt idx="177">
                  <c:v>109.16666666666664</c:v>
                </c:pt>
                <c:pt idx="178">
                  <c:v>109.99999999999997</c:v>
                </c:pt>
                <c:pt idx="179">
                  <c:v>110.83333333333331</c:v>
                </c:pt>
                <c:pt idx="180">
                  <c:v>111.66666666666666</c:v>
                </c:pt>
                <c:pt idx="181">
                  <c:v>112.5</c:v>
                </c:pt>
                <c:pt idx="182">
                  <c:v>110.00000000000003</c:v>
                </c:pt>
                <c:pt idx="183">
                  <c:v>107.50000000000004</c:v>
                </c:pt>
                <c:pt idx="184">
                  <c:v>105.00000000000006</c:v>
                </c:pt>
                <c:pt idx="185">
                  <c:v>102.50000000000006</c:v>
                </c:pt>
                <c:pt idx="186">
                  <c:v>100.00000000000004</c:v>
                </c:pt>
                <c:pt idx="187">
                  <c:v>97.500000000000028</c:v>
                </c:pt>
                <c:pt idx="188">
                  <c:v>95</c:v>
                </c:pt>
                <c:pt idx="189">
                  <c:v>96.000000000000014</c:v>
                </c:pt>
                <c:pt idx="190">
                  <c:v>97.000000000000028</c:v>
                </c:pt>
                <c:pt idx="191">
                  <c:v>98.000000000000028</c:v>
                </c:pt>
                <c:pt idx="192">
                  <c:v>90</c:v>
                </c:pt>
                <c:pt idx="193">
                  <c:v>100</c:v>
                </c:pt>
                <c:pt idx="194">
                  <c:v>100</c:v>
                </c:pt>
                <c:pt idx="195">
                  <c:v>90.000000000000028</c:v>
                </c:pt>
                <c:pt idx="196">
                  <c:v>90</c:v>
                </c:pt>
                <c:pt idx="197">
                  <c:v>90</c:v>
                </c:pt>
                <c:pt idx="198">
                  <c:v>75</c:v>
                </c:pt>
                <c:pt idx="199">
                  <c:v>75.625</c:v>
                </c:pt>
                <c:pt idx="200">
                  <c:v>76.25</c:v>
                </c:pt>
                <c:pt idx="201">
                  <c:v>76.875</c:v>
                </c:pt>
                <c:pt idx="202">
                  <c:v>77.5</c:v>
                </c:pt>
                <c:pt idx="203">
                  <c:v>78.500000000000014</c:v>
                </c:pt>
                <c:pt idx="204">
                  <c:v>79.500000000000028</c:v>
                </c:pt>
                <c:pt idx="205">
                  <c:v>80.500000000000028</c:v>
                </c:pt>
                <c:pt idx="206">
                  <c:v>81.500000000000014</c:v>
                </c:pt>
                <c:pt idx="207">
                  <c:v>82.5</c:v>
                </c:pt>
                <c:pt idx="208">
                  <c:v>82.857142857142875</c:v>
                </c:pt>
                <c:pt idx="209">
                  <c:v>80</c:v>
                </c:pt>
                <c:pt idx="210">
                  <c:v>80</c:v>
                </c:pt>
                <c:pt idx="211">
                  <c:v>82.5</c:v>
                </c:pt>
                <c:pt idx="212">
                  <c:v>83.333242961338584</c:v>
                </c:pt>
                <c:pt idx="213">
                  <c:v>84.166621480669292</c:v>
                </c:pt>
                <c:pt idx="214">
                  <c:v>85</c:v>
                </c:pt>
                <c:pt idx="215">
                  <c:v>86.285714285714306</c:v>
                </c:pt>
                <c:pt idx="216">
                  <c:v>87.571428571428612</c:v>
                </c:pt>
                <c:pt idx="217">
                  <c:v>88.857142857142904</c:v>
                </c:pt>
                <c:pt idx="218">
                  <c:v>90.142857142857196</c:v>
                </c:pt>
                <c:pt idx="219">
                  <c:v>91.428571428571473</c:v>
                </c:pt>
                <c:pt idx="220">
                  <c:v>92.714285714285737</c:v>
                </c:pt>
                <c:pt idx="221">
                  <c:v>94</c:v>
                </c:pt>
                <c:pt idx="222">
                  <c:v>92.999999996565748</c:v>
                </c:pt>
                <c:pt idx="223">
                  <c:v>91.999999996565748</c:v>
                </c:pt>
                <c:pt idx="224">
                  <c:v>90.999999998282874</c:v>
                </c:pt>
                <c:pt idx="225">
                  <c:v>90</c:v>
                </c:pt>
                <c:pt idx="226">
                  <c:v>92.499629975762218</c:v>
                </c:pt>
                <c:pt idx="227">
                  <c:v>94.999629975762218</c:v>
                </c:pt>
                <c:pt idx="228">
                  <c:v>97.499814987881109</c:v>
                </c:pt>
                <c:pt idx="229">
                  <c:v>100</c:v>
                </c:pt>
                <c:pt idx="230">
                  <c:v>99.999758243560791</c:v>
                </c:pt>
                <c:pt idx="231">
                  <c:v>99.999758243560791</c:v>
                </c:pt>
                <c:pt idx="232">
                  <c:v>99.999879121780396</c:v>
                </c:pt>
                <c:pt idx="233">
                  <c:v>100</c:v>
                </c:pt>
                <c:pt idx="234">
                  <c:v>97.5</c:v>
                </c:pt>
                <c:pt idx="235">
                  <c:v>100</c:v>
                </c:pt>
                <c:pt idx="236">
                  <c:v>100</c:v>
                </c:pt>
                <c:pt idx="237">
                  <c:v>110.00000000000003</c:v>
                </c:pt>
                <c:pt idx="238">
                  <c:v>110.00000000000006</c:v>
                </c:pt>
                <c:pt idx="239">
                  <c:v>110.00000000000007</c:v>
                </c:pt>
                <c:pt idx="240">
                  <c:v>110.00000000000009</c:v>
                </c:pt>
                <c:pt idx="241">
                  <c:v>110.00000000000009</c:v>
                </c:pt>
                <c:pt idx="242">
                  <c:v>110.00000000000007</c:v>
                </c:pt>
                <c:pt idx="243">
                  <c:v>110.00000000000006</c:v>
                </c:pt>
                <c:pt idx="244">
                  <c:v>110.00000000000003</c:v>
                </c:pt>
                <c:pt idx="245">
                  <c:v>110</c:v>
                </c:pt>
                <c:pt idx="246">
                  <c:v>110.49999999999999</c:v>
                </c:pt>
                <c:pt idx="247">
                  <c:v>117.5</c:v>
                </c:pt>
                <c:pt idx="248">
                  <c:v>111.49999999999997</c:v>
                </c:pt>
                <c:pt idx="249">
                  <c:v>111.99999999999999</c:v>
                </c:pt>
                <c:pt idx="250">
                  <c:v>112.5</c:v>
                </c:pt>
                <c:pt idx="251">
                  <c:v>113.125</c:v>
                </c:pt>
                <c:pt idx="252">
                  <c:v>113.75</c:v>
                </c:pt>
                <c:pt idx="253">
                  <c:v>114.375</c:v>
                </c:pt>
                <c:pt idx="254">
                  <c:v>115</c:v>
                </c:pt>
                <c:pt idx="255">
                  <c:v>114.58333333333331</c:v>
                </c:pt>
                <c:pt idx="256">
                  <c:v>114.16666666666664</c:v>
                </c:pt>
                <c:pt idx="257">
                  <c:v>113.74999999999997</c:v>
                </c:pt>
                <c:pt idx="258">
                  <c:v>113.33333333333331</c:v>
                </c:pt>
                <c:pt idx="259">
                  <c:v>112.91666666666666</c:v>
                </c:pt>
                <c:pt idx="260">
                  <c:v>112.5</c:v>
                </c:pt>
                <c:pt idx="261">
                  <c:v>113.57142857142856</c:v>
                </c:pt>
                <c:pt idx="262">
                  <c:v>114.64285714285711</c:v>
                </c:pt>
                <c:pt idx="263">
                  <c:v>115.71428571428568</c:v>
                </c:pt>
                <c:pt idx="264">
                  <c:v>116.78571428571425</c:v>
                </c:pt>
                <c:pt idx="265">
                  <c:v>117.85714285714283</c:v>
                </c:pt>
                <c:pt idx="266">
                  <c:v>118.92857142857142</c:v>
                </c:pt>
                <c:pt idx="267">
                  <c:v>120</c:v>
                </c:pt>
                <c:pt idx="268">
                  <c:v>121.24999999999997</c:v>
                </c:pt>
                <c:pt idx="269">
                  <c:v>122.49999999999996</c:v>
                </c:pt>
                <c:pt idx="270">
                  <c:v>123.74999999999994</c:v>
                </c:pt>
                <c:pt idx="271">
                  <c:v>124.99999999999994</c:v>
                </c:pt>
                <c:pt idx="272">
                  <c:v>126.24999999999994</c:v>
                </c:pt>
                <c:pt idx="273">
                  <c:v>127.49999999999996</c:v>
                </c:pt>
                <c:pt idx="274">
                  <c:v>128.74999999999997</c:v>
                </c:pt>
                <c:pt idx="275">
                  <c:v>130</c:v>
                </c:pt>
                <c:pt idx="276">
                  <c:v>129.37499999993526</c:v>
                </c:pt>
                <c:pt idx="277">
                  <c:v>128.74999999988947</c:v>
                </c:pt>
                <c:pt idx="278">
                  <c:v>128.12499999986659</c:v>
                </c:pt>
                <c:pt idx="279">
                  <c:v>127.49999999986659</c:v>
                </c:pt>
                <c:pt idx="280">
                  <c:v>126.87499999988611</c:v>
                </c:pt>
                <c:pt idx="281">
                  <c:v>126.24999999991947</c:v>
                </c:pt>
                <c:pt idx="282">
                  <c:v>125.62499999995973</c:v>
                </c:pt>
                <c:pt idx="283">
                  <c:v>125</c:v>
                </c:pt>
                <c:pt idx="284">
                  <c:v>130</c:v>
                </c:pt>
                <c:pt idx="285">
                  <c:v>130</c:v>
                </c:pt>
                <c:pt idx="286">
                  <c:v>130</c:v>
                </c:pt>
                <c:pt idx="287">
                  <c:v>142.5</c:v>
                </c:pt>
                <c:pt idx="288">
                  <c:v>149.99999999999997</c:v>
                </c:pt>
                <c:pt idx="289">
                  <c:v>152.49999999999994</c:v>
                </c:pt>
                <c:pt idx="290">
                  <c:v>154.99999999999994</c:v>
                </c:pt>
                <c:pt idx="291">
                  <c:v>157.49999999999997</c:v>
                </c:pt>
                <c:pt idx="292">
                  <c:v>160</c:v>
                </c:pt>
                <c:pt idx="293">
                  <c:v>159.99999999921764</c:v>
                </c:pt>
                <c:pt idx="294">
                  <c:v>159.99999999897585</c:v>
                </c:pt>
                <c:pt idx="295">
                  <c:v>159.99999999917145</c:v>
                </c:pt>
                <c:pt idx="296">
                  <c:v>159.99999999958573</c:v>
                </c:pt>
                <c:pt idx="297">
                  <c:v>160</c:v>
                </c:pt>
                <c:pt idx="298">
                  <c:v>148.33333333333331</c:v>
                </c:pt>
                <c:pt idx="299">
                  <c:v>136.66666666666666</c:v>
                </c:pt>
                <c:pt idx="300">
                  <c:v>125</c:v>
                </c:pt>
                <c:pt idx="301">
                  <c:v>123.33335876135</c:v>
                </c:pt>
                <c:pt idx="302">
                  <c:v>121.66667938067499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B-48DB-92D0-02EDE1F0F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97024"/>
        <c:axId val="1781592448"/>
      </c:lineChart>
      <c:scatterChart>
        <c:scatterStyle val="lineMarker"/>
        <c:varyColors val="0"/>
        <c:ser>
          <c:idx val="1"/>
          <c:order val="2"/>
          <c:tx>
            <c:strRef>
              <c:f>'Historical US$ Pricing (UST+)'!$K$5</c:f>
              <c:strCache>
                <c:ptCount val="1"/>
                <c:pt idx="0">
                  <c:v>Major primary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(UST+)'!$K$6:$K$308</c:f>
              <c:numCache>
                <c:formatCode>General</c:formatCode>
                <c:ptCount val="303"/>
                <c:pt idx="19">
                  <c:v>110</c:v>
                </c:pt>
                <c:pt idx="32">
                  <c:v>83</c:v>
                </c:pt>
                <c:pt idx="39">
                  <c:v>53</c:v>
                </c:pt>
                <c:pt idx="63">
                  <c:v>40</c:v>
                </c:pt>
                <c:pt idx="152">
                  <c:v>85</c:v>
                </c:pt>
                <c:pt idx="184">
                  <c:v>90</c:v>
                </c:pt>
                <c:pt idx="189">
                  <c:v>85</c:v>
                </c:pt>
                <c:pt idx="195">
                  <c:v>85</c:v>
                </c:pt>
                <c:pt idx="205">
                  <c:v>63</c:v>
                </c:pt>
                <c:pt idx="209">
                  <c:v>65</c:v>
                </c:pt>
                <c:pt idx="217">
                  <c:v>75</c:v>
                </c:pt>
                <c:pt idx="229">
                  <c:v>77</c:v>
                </c:pt>
                <c:pt idx="234">
                  <c:v>78</c:v>
                </c:pt>
                <c:pt idx="243">
                  <c:v>80</c:v>
                </c:pt>
                <c:pt idx="252">
                  <c:v>90</c:v>
                </c:pt>
                <c:pt idx="257">
                  <c:v>90</c:v>
                </c:pt>
                <c:pt idx="268">
                  <c:v>85</c:v>
                </c:pt>
                <c:pt idx="271">
                  <c:v>87.5</c:v>
                </c:pt>
                <c:pt idx="275">
                  <c:v>97</c:v>
                </c:pt>
                <c:pt idx="276">
                  <c:v>100</c:v>
                </c:pt>
                <c:pt idx="283">
                  <c:v>95</c:v>
                </c:pt>
                <c:pt idx="284">
                  <c:v>95</c:v>
                </c:pt>
                <c:pt idx="293">
                  <c:v>125</c:v>
                </c:pt>
                <c:pt idx="302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0B-48DB-92D0-02EDE1F0FB5E}"/>
            </c:ext>
          </c:extLst>
        </c:ser>
        <c:ser>
          <c:idx val="3"/>
          <c:order val="3"/>
          <c:tx>
            <c:strRef>
              <c:f>'Historical US$ Pricing (UST+)'!$L$5</c:f>
              <c:strCache>
                <c:ptCount val="1"/>
                <c:pt idx="0">
                  <c:v>SUN primary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xVal>
          <c:yVal>
            <c:numRef>
              <c:f>'Historical US$ Pricing (UST+)'!$L$14:$L$509</c:f>
              <c:numCache>
                <c:formatCode>General</c:formatCode>
                <c:ptCount val="496"/>
                <c:pt idx="140">
                  <c:v>103</c:v>
                </c:pt>
                <c:pt idx="22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0B-48DB-92D0-02EDE1F0F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scatter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UST+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US$ 5yr ANZ-SUN Pricing Differential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US$ Pricing (UST+)'!$H$5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US$ Pricing (UST+)'!$B$6:$B$308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(UST+)'!$H$6:$H$308</c:f>
              <c:numCache>
                <c:formatCode>0</c:formatCode>
                <c:ptCount val="30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37.5</c:v>
                </c:pt>
                <c:pt idx="5">
                  <c:v>32.5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35</c:v>
                </c:pt>
                <c:pt idx="13">
                  <c:v>20</c:v>
                </c:pt>
                <c:pt idx="14">
                  <c:v>20</c:v>
                </c:pt>
                <c:pt idx="15">
                  <c:v>17.5</c:v>
                </c:pt>
                <c:pt idx="16">
                  <c:v>17.5</c:v>
                </c:pt>
                <c:pt idx="17">
                  <c:v>20</c:v>
                </c:pt>
                <c:pt idx="18">
                  <c:v>17.5</c:v>
                </c:pt>
                <c:pt idx="19">
                  <c:v>17.5</c:v>
                </c:pt>
                <c:pt idx="20">
                  <c:v>20</c:v>
                </c:pt>
                <c:pt idx="21">
                  <c:v>22.5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22.5</c:v>
                </c:pt>
                <c:pt idx="26">
                  <c:v>22.5</c:v>
                </c:pt>
                <c:pt idx="27">
                  <c:v>17.5</c:v>
                </c:pt>
                <c:pt idx="28">
                  <c:v>17.5</c:v>
                </c:pt>
                <c:pt idx="29">
                  <c:v>22.5</c:v>
                </c:pt>
                <c:pt idx="30">
                  <c:v>22.5</c:v>
                </c:pt>
                <c:pt idx="31">
                  <c:v>17.5</c:v>
                </c:pt>
                <c:pt idx="32">
                  <c:v>22</c:v>
                </c:pt>
                <c:pt idx="33">
                  <c:v>25</c:v>
                </c:pt>
                <c:pt idx="34">
                  <c:v>27.5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19.5</c:v>
                </c:pt>
                <c:pt idx="40">
                  <c:v>25.499999999999986</c:v>
                </c:pt>
                <c:pt idx="41">
                  <c:v>23.499999999999972</c:v>
                </c:pt>
                <c:pt idx="42">
                  <c:v>23.999999999999972</c:v>
                </c:pt>
                <c:pt idx="43">
                  <c:v>24.499999999999986</c:v>
                </c:pt>
                <c:pt idx="44">
                  <c:v>22.5</c:v>
                </c:pt>
                <c:pt idx="45">
                  <c:v>22.5</c:v>
                </c:pt>
                <c:pt idx="46">
                  <c:v>17.5</c:v>
                </c:pt>
                <c:pt idx="47">
                  <c:v>21.875</c:v>
                </c:pt>
                <c:pt idx="48">
                  <c:v>21.25</c:v>
                </c:pt>
                <c:pt idx="49">
                  <c:v>20.625</c:v>
                </c:pt>
                <c:pt idx="50">
                  <c:v>19.5</c:v>
                </c:pt>
                <c:pt idx="51">
                  <c:v>18.666666666666671</c:v>
                </c:pt>
                <c:pt idx="52">
                  <c:v>17.833333333333336</c:v>
                </c:pt>
                <c:pt idx="53">
                  <c:v>17.5</c:v>
                </c:pt>
                <c:pt idx="54">
                  <c:v>18.125</c:v>
                </c:pt>
                <c:pt idx="55">
                  <c:v>18.75</c:v>
                </c:pt>
                <c:pt idx="56">
                  <c:v>19.375</c:v>
                </c:pt>
                <c:pt idx="57">
                  <c:v>20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20.5</c:v>
                </c:pt>
                <c:pt idx="62">
                  <c:v>18.000000000000007</c:v>
                </c:pt>
                <c:pt idx="63">
                  <c:v>18.500000000000014</c:v>
                </c:pt>
                <c:pt idx="64">
                  <c:v>14.000000000000014</c:v>
                </c:pt>
                <c:pt idx="65">
                  <c:v>14.500000000000007</c:v>
                </c:pt>
                <c:pt idx="66">
                  <c:v>15</c:v>
                </c:pt>
                <c:pt idx="67">
                  <c:v>16</c:v>
                </c:pt>
                <c:pt idx="68">
                  <c:v>14.5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18.75</c:v>
                </c:pt>
                <c:pt idx="73">
                  <c:v>20</c:v>
                </c:pt>
                <c:pt idx="74">
                  <c:v>16.25</c:v>
                </c:pt>
                <c:pt idx="75">
                  <c:v>15</c:v>
                </c:pt>
                <c:pt idx="76">
                  <c:v>13.75</c:v>
                </c:pt>
                <c:pt idx="77">
                  <c:v>15</c:v>
                </c:pt>
                <c:pt idx="78">
                  <c:v>13.75</c:v>
                </c:pt>
                <c:pt idx="79">
                  <c:v>15</c:v>
                </c:pt>
                <c:pt idx="80">
                  <c:v>17.5</c:v>
                </c:pt>
                <c:pt idx="81">
                  <c:v>15</c:v>
                </c:pt>
                <c:pt idx="82">
                  <c:v>20</c:v>
                </c:pt>
                <c:pt idx="83">
                  <c:v>20</c:v>
                </c:pt>
                <c:pt idx="84">
                  <c:v>27.499999999999986</c:v>
                </c:pt>
                <c:pt idx="85">
                  <c:v>32.499999999999972</c:v>
                </c:pt>
                <c:pt idx="86">
                  <c:v>34.999999999999972</c:v>
                </c:pt>
                <c:pt idx="87">
                  <c:v>34.999999999999986</c:v>
                </c:pt>
                <c:pt idx="88">
                  <c:v>40</c:v>
                </c:pt>
                <c:pt idx="89">
                  <c:v>45</c:v>
                </c:pt>
                <c:pt idx="90">
                  <c:v>40</c:v>
                </c:pt>
                <c:pt idx="91">
                  <c:v>37.5</c:v>
                </c:pt>
                <c:pt idx="92">
                  <c:v>45</c:v>
                </c:pt>
                <c:pt idx="93">
                  <c:v>56</c:v>
                </c:pt>
                <c:pt idx="94">
                  <c:v>62</c:v>
                </c:pt>
                <c:pt idx="95">
                  <c:v>70.5</c:v>
                </c:pt>
                <c:pt idx="96">
                  <c:v>81.5</c:v>
                </c:pt>
                <c:pt idx="97">
                  <c:v>82.5</c:v>
                </c:pt>
                <c:pt idx="98">
                  <c:v>86.25</c:v>
                </c:pt>
                <c:pt idx="99">
                  <c:v>87.5</c:v>
                </c:pt>
                <c:pt idx="100">
                  <c:v>93.75</c:v>
                </c:pt>
                <c:pt idx="101">
                  <c:v>95</c:v>
                </c:pt>
                <c:pt idx="102">
                  <c:v>89.999999999999972</c:v>
                </c:pt>
                <c:pt idx="103">
                  <c:v>84.999999999999943</c:v>
                </c:pt>
                <c:pt idx="104">
                  <c:v>74.999999999999943</c:v>
                </c:pt>
                <c:pt idx="105">
                  <c:v>77.499999999999972</c:v>
                </c:pt>
                <c:pt idx="106">
                  <c:v>87.5</c:v>
                </c:pt>
                <c:pt idx="107">
                  <c:v>96.666666666666629</c:v>
                </c:pt>
                <c:pt idx="108">
                  <c:v>113.33333333333326</c:v>
                </c:pt>
                <c:pt idx="109">
                  <c:v>94.999999999999886</c:v>
                </c:pt>
                <c:pt idx="110">
                  <c:v>81.666666666666572</c:v>
                </c:pt>
                <c:pt idx="111">
                  <c:v>75.833333333333258</c:v>
                </c:pt>
                <c:pt idx="112">
                  <c:v>36.25</c:v>
                </c:pt>
                <c:pt idx="113">
                  <c:v>20</c:v>
                </c:pt>
                <c:pt idx="114">
                  <c:v>25</c:v>
                </c:pt>
                <c:pt idx="115">
                  <c:v>20</c:v>
                </c:pt>
                <c:pt idx="116">
                  <c:v>42.5</c:v>
                </c:pt>
                <c:pt idx="117">
                  <c:v>40</c:v>
                </c:pt>
                <c:pt idx="118">
                  <c:v>35</c:v>
                </c:pt>
                <c:pt idx="119">
                  <c:v>32.5</c:v>
                </c:pt>
                <c:pt idx="120">
                  <c:v>37.5</c:v>
                </c:pt>
                <c:pt idx="121">
                  <c:v>40</c:v>
                </c:pt>
                <c:pt idx="122">
                  <c:v>35</c:v>
                </c:pt>
                <c:pt idx="123">
                  <c:v>31.666666666666657</c:v>
                </c:pt>
                <c:pt idx="124">
                  <c:v>35.833333333333329</c:v>
                </c:pt>
                <c:pt idx="125">
                  <c:v>37.5</c:v>
                </c:pt>
                <c:pt idx="126">
                  <c:v>34.125</c:v>
                </c:pt>
                <c:pt idx="127">
                  <c:v>36.25</c:v>
                </c:pt>
                <c:pt idx="128">
                  <c:v>36.875</c:v>
                </c:pt>
                <c:pt idx="129">
                  <c:v>32.5</c:v>
                </c:pt>
                <c:pt idx="130">
                  <c:v>33.125</c:v>
                </c:pt>
                <c:pt idx="131">
                  <c:v>36.25</c:v>
                </c:pt>
                <c:pt idx="132">
                  <c:v>34.375</c:v>
                </c:pt>
                <c:pt idx="133">
                  <c:v>32.5</c:v>
                </c:pt>
                <c:pt idx="134">
                  <c:v>30.75</c:v>
                </c:pt>
                <c:pt idx="135">
                  <c:v>34</c:v>
                </c:pt>
                <c:pt idx="136">
                  <c:v>34.75</c:v>
                </c:pt>
                <c:pt idx="137">
                  <c:v>30.5</c:v>
                </c:pt>
                <c:pt idx="138">
                  <c:v>31.899999999999991</c:v>
                </c:pt>
                <c:pt idx="139">
                  <c:v>28.299999999999983</c:v>
                </c:pt>
                <c:pt idx="140">
                  <c:v>29.699999999999989</c:v>
                </c:pt>
                <c:pt idx="141">
                  <c:v>26.099999999999994</c:v>
                </c:pt>
                <c:pt idx="142">
                  <c:v>25</c:v>
                </c:pt>
                <c:pt idx="143">
                  <c:v>15.75</c:v>
                </c:pt>
                <c:pt idx="144">
                  <c:v>16.5</c:v>
                </c:pt>
                <c:pt idx="145">
                  <c:v>17.25</c:v>
                </c:pt>
                <c:pt idx="146">
                  <c:v>20.5</c:v>
                </c:pt>
                <c:pt idx="147">
                  <c:v>23</c:v>
                </c:pt>
                <c:pt idx="148">
                  <c:v>18.666666666666657</c:v>
                </c:pt>
                <c:pt idx="149">
                  <c:v>16.833333333333329</c:v>
                </c:pt>
                <c:pt idx="150">
                  <c:v>20</c:v>
                </c:pt>
                <c:pt idx="151">
                  <c:v>23.599999999999994</c:v>
                </c:pt>
                <c:pt idx="152">
                  <c:v>22.199999999999989</c:v>
                </c:pt>
                <c:pt idx="153">
                  <c:v>20.799999999999983</c:v>
                </c:pt>
                <c:pt idx="154">
                  <c:v>24.399999999999991</c:v>
                </c:pt>
                <c:pt idx="155">
                  <c:v>25.5</c:v>
                </c:pt>
                <c:pt idx="156">
                  <c:v>22.166666666666657</c:v>
                </c:pt>
                <c:pt idx="157">
                  <c:v>31.333333333333314</c:v>
                </c:pt>
                <c:pt idx="158">
                  <c:v>20.5</c:v>
                </c:pt>
                <c:pt idx="159">
                  <c:v>20</c:v>
                </c:pt>
                <c:pt idx="160">
                  <c:v>17</c:v>
                </c:pt>
                <c:pt idx="161">
                  <c:v>26.5</c:v>
                </c:pt>
                <c:pt idx="162">
                  <c:v>23.5</c:v>
                </c:pt>
                <c:pt idx="163">
                  <c:v>25</c:v>
                </c:pt>
                <c:pt idx="164">
                  <c:v>25</c:v>
                </c:pt>
                <c:pt idx="165">
                  <c:v>26.499999999999972</c:v>
                </c:pt>
                <c:pt idx="166">
                  <c:v>23.499999999999972</c:v>
                </c:pt>
                <c:pt idx="167">
                  <c:v>20.499999999999986</c:v>
                </c:pt>
                <c:pt idx="168">
                  <c:v>20</c:v>
                </c:pt>
                <c:pt idx="169">
                  <c:v>20.357142857142833</c:v>
                </c:pt>
                <c:pt idx="170">
                  <c:v>20.71428571428568</c:v>
                </c:pt>
                <c:pt idx="171">
                  <c:v>21.071428571428527</c:v>
                </c:pt>
                <c:pt idx="172">
                  <c:v>18.928571428571388</c:v>
                </c:pt>
                <c:pt idx="173">
                  <c:v>16.785714285714249</c:v>
                </c:pt>
                <c:pt idx="174">
                  <c:v>14.642857142857125</c:v>
                </c:pt>
                <c:pt idx="175">
                  <c:v>17.5</c:v>
                </c:pt>
                <c:pt idx="176">
                  <c:v>18.333333333333314</c:v>
                </c:pt>
                <c:pt idx="177">
                  <c:v>14.166666666666643</c:v>
                </c:pt>
                <c:pt idx="178">
                  <c:v>14.999999999999972</c:v>
                </c:pt>
                <c:pt idx="179">
                  <c:v>10.833333333333314</c:v>
                </c:pt>
                <c:pt idx="180">
                  <c:v>14.166666666666657</c:v>
                </c:pt>
                <c:pt idx="181">
                  <c:v>12.5</c:v>
                </c:pt>
                <c:pt idx="182">
                  <c:v>12.500000000000028</c:v>
                </c:pt>
                <c:pt idx="183">
                  <c:v>12.500000000000043</c:v>
                </c:pt>
                <c:pt idx="184">
                  <c:v>12.500000000000057</c:v>
                </c:pt>
                <c:pt idx="185">
                  <c:v>15.000000000000057</c:v>
                </c:pt>
                <c:pt idx="186">
                  <c:v>17.500000000000043</c:v>
                </c:pt>
                <c:pt idx="187">
                  <c:v>12.500000000000028</c:v>
                </c:pt>
                <c:pt idx="188">
                  <c:v>10</c:v>
                </c:pt>
                <c:pt idx="189">
                  <c:v>16.000000000000014</c:v>
                </c:pt>
                <c:pt idx="190">
                  <c:v>17.000000000000028</c:v>
                </c:pt>
                <c:pt idx="191">
                  <c:v>18.000000000000028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12.500000000000028</c:v>
                </c:pt>
                <c:pt idx="196">
                  <c:v>12.5</c:v>
                </c:pt>
                <c:pt idx="197">
                  <c:v>17.5</c:v>
                </c:pt>
                <c:pt idx="198">
                  <c:v>11.5</c:v>
                </c:pt>
                <c:pt idx="199">
                  <c:v>12.125</c:v>
                </c:pt>
                <c:pt idx="200">
                  <c:v>14.25</c:v>
                </c:pt>
                <c:pt idx="201">
                  <c:v>12.875</c:v>
                </c:pt>
                <c:pt idx="202">
                  <c:v>20</c:v>
                </c:pt>
                <c:pt idx="203">
                  <c:v>13.500000000000014</c:v>
                </c:pt>
                <c:pt idx="204">
                  <c:v>12.000000000000028</c:v>
                </c:pt>
                <c:pt idx="205">
                  <c:v>13.000000000000028</c:v>
                </c:pt>
                <c:pt idx="206">
                  <c:v>14.000000000000014</c:v>
                </c:pt>
                <c:pt idx="207">
                  <c:v>12.5</c:v>
                </c:pt>
                <c:pt idx="208">
                  <c:v>19.357142857142875</c:v>
                </c:pt>
                <c:pt idx="209">
                  <c:v>17.5</c:v>
                </c:pt>
                <c:pt idx="210">
                  <c:v>17.5</c:v>
                </c:pt>
                <c:pt idx="211">
                  <c:v>15</c:v>
                </c:pt>
                <c:pt idx="212">
                  <c:v>15.833242961338584</c:v>
                </c:pt>
                <c:pt idx="213">
                  <c:v>16.666621480669292</c:v>
                </c:pt>
                <c:pt idx="214">
                  <c:v>12.5</c:v>
                </c:pt>
                <c:pt idx="215">
                  <c:v>13.785714285714306</c:v>
                </c:pt>
                <c:pt idx="216">
                  <c:v>12.571428571428612</c:v>
                </c:pt>
                <c:pt idx="217">
                  <c:v>13.857142857142904</c:v>
                </c:pt>
                <c:pt idx="218">
                  <c:v>13.642857142857196</c:v>
                </c:pt>
                <c:pt idx="219">
                  <c:v>14.928571428571473</c:v>
                </c:pt>
                <c:pt idx="220">
                  <c:v>16.214285714285737</c:v>
                </c:pt>
                <c:pt idx="221">
                  <c:v>19</c:v>
                </c:pt>
                <c:pt idx="222">
                  <c:v>20.499999996565748</c:v>
                </c:pt>
                <c:pt idx="223">
                  <c:v>19.499999996565748</c:v>
                </c:pt>
                <c:pt idx="224">
                  <c:v>18.499999998282874</c:v>
                </c:pt>
                <c:pt idx="225">
                  <c:v>17.5</c:v>
                </c:pt>
                <c:pt idx="226">
                  <c:v>19.999629975762218</c:v>
                </c:pt>
                <c:pt idx="227">
                  <c:v>18.999629975762218</c:v>
                </c:pt>
                <c:pt idx="228">
                  <c:v>20.499814987881109</c:v>
                </c:pt>
                <c:pt idx="229">
                  <c:v>17.5</c:v>
                </c:pt>
                <c:pt idx="230">
                  <c:v>17.499758243560791</c:v>
                </c:pt>
                <c:pt idx="231">
                  <c:v>17.499758243560791</c:v>
                </c:pt>
                <c:pt idx="232">
                  <c:v>19.999879121780396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17.5</c:v>
                </c:pt>
                <c:pt idx="237">
                  <c:v>27.500000000000028</c:v>
                </c:pt>
                <c:pt idx="238">
                  <c:v>27.500000000000057</c:v>
                </c:pt>
                <c:pt idx="239">
                  <c:v>27.500000000000071</c:v>
                </c:pt>
                <c:pt idx="240">
                  <c:v>27.500000000000085</c:v>
                </c:pt>
                <c:pt idx="241">
                  <c:v>27.500000000000085</c:v>
                </c:pt>
                <c:pt idx="242">
                  <c:v>27.500000000000071</c:v>
                </c:pt>
                <c:pt idx="243">
                  <c:v>30.000000000000057</c:v>
                </c:pt>
                <c:pt idx="244">
                  <c:v>30.000000000000028</c:v>
                </c:pt>
                <c:pt idx="245">
                  <c:v>20</c:v>
                </c:pt>
                <c:pt idx="246">
                  <c:v>20.499999999999986</c:v>
                </c:pt>
                <c:pt idx="247">
                  <c:v>25</c:v>
                </c:pt>
                <c:pt idx="248">
                  <c:v>18.999999999999972</c:v>
                </c:pt>
                <c:pt idx="249">
                  <c:v>16.999999999999986</c:v>
                </c:pt>
                <c:pt idx="250">
                  <c:v>20</c:v>
                </c:pt>
                <c:pt idx="251">
                  <c:v>24.125</c:v>
                </c:pt>
                <c:pt idx="252">
                  <c:v>23.75</c:v>
                </c:pt>
                <c:pt idx="253">
                  <c:v>24.375</c:v>
                </c:pt>
                <c:pt idx="254">
                  <c:v>25</c:v>
                </c:pt>
                <c:pt idx="255">
                  <c:v>24.583333333333314</c:v>
                </c:pt>
                <c:pt idx="256">
                  <c:v>24.166666666666643</c:v>
                </c:pt>
                <c:pt idx="257">
                  <c:v>23.749999999999972</c:v>
                </c:pt>
                <c:pt idx="258">
                  <c:v>23.333333333333314</c:v>
                </c:pt>
                <c:pt idx="259">
                  <c:v>22.916666666666657</c:v>
                </c:pt>
                <c:pt idx="260">
                  <c:v>22.5</c:v>
                </c:pt>
                <c:pt idx="261">
                  <c:v>21.071428571428555</c:v>
                </c:pt>
                <c:pt idx="262">
                  <c:v>19.64285714285711</c:v>
                </c:pt>
                <c:pt idx="263">
                  <c:v>20.71428571428568</c:v>
                </c:pt>
                <c:pt idx="264">
                  <c:v>21.785714285714249</c:v>
                </c:pt>
                <c:pt idx="265">
                  <c:v>25.357142857142833</c:v>
                </c:pt>
                <c:pt idx="266">
                  <c:v>31.428571428571416</c:v>
                </c:pt>
                <c:pt idx="267">
                  <c:v>35</c:v>
                </c:pt>
                <c:pt idx="268">
                  <c:v>36.249999999999972</c:v>
                </c:pt>
                <c:pt idx="269">
                  <c:v>37.499999999999957</c:v>
                </c:pt>
                <c:pt idx="270">
                  <c:v>35.749999999999943</c:v>
                </c:pt>
                <c:pt idx="271">
                  <c:v>34.999999999999943</c:v>
                </c:pt>
                <c:pt idx="272">
                  <c:v>33.749999999999943</c:v>
                </c:pt>
                <c:pt idx="273">
                  <c:v>29.999999999999957</c:v>
                </c:pt>
                <c:pt idx="274">
                  <c:v>28.749999999999972</c:v>
                </c:pt>
                <c:pt idx="275">
                  <c:v>30</c:v>
                </c:pt>
                <c:pt idx="276">
                  <c:v>24.374999999935255</c:v>
                </c:pt>
                <c:pt idx="277">
                  <c:v>11.249999999889468</c:v>
                </c:pt>
                <c:pt idx="278">
                  <c:v>23.124999999866588</c:v>
                </c:pt>
                <c:pt idx="279">
                  <c:v>34.999999999866588</c:v>
                </c:pt>
                <c:pt idx="280">
                  <c:v>34.374999999886114</c:v>
                </c:pt>
                <c:pt idx="281">
                  <c:v>31.249999999919467</c:v>
                </c:pt>
                <c:pt idx="282">
                  <c:v>30.624999999959726</c:v>
                </c:pt>
                <c:pt idx="283">
                  <c:v>30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37.5</c:v>
                </c:pt>
                <c:pt idx="288">
                  <c:v>37.499999999999972</c:v>
                </c:pt>
                <c:pt idx="289">
                  <c:v>39.999999999999943</c:v>
                </c:pt>
                <c:pt idx="290">
                  <c:v>42.499999999999943</c:v>
                </c:pt>
                <c:pt idx="291">
                  <c:v>39.999999999999972</c:v>
                </c:pt>
                <c:pt idx="292">
                  <c:v>35</c:v>
                </c:pt>
                <c:pt idx="293">
                  <c:v>34.999999999217636</c:v>
                </c:pt>
                <c:pt idx="294">
                  <c:v>29.999999998975852</c:v>
                </c:pt>
                <c:pt idx="295">
                  <c:v>27.49999999917145</c:v>
                </c:pt>
                <c:pt idx="296">
                  <c:v>27.499999999585725</c:v>
                </c:pt>
                <c:pt idx="297">
                  <c:v>30</c:v>
                </c:pt>
                <c:pt idx="298">
                  <c:v>28.333333333333314</c:v>
                </c:pt>
                <c:pt idx="299">
                  <c:v>26.666666666666657</c:v>
                </c:pt>
                <c:pt idx="300">
                  <c:v>20</c:v>
                </c:pt>
                <c:pt idx="301">
                  <c:v>18.333358761349999</c:v>
                </c:pt>
                <c:pt idx="302">
                  <c:v>21.666679380674992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6-4D52-AE4A-1B210BAB1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u="sng"/>
              <a:t>US$ 3yr ANZ-SUN Pricing Differential</a:t>
            </a:r>
            <a:br>
              <a:rPr lang="en-US" u="sng"/>
            </a:br>
            <a:r>
              <a:rPr lang="en-US" u="sng"/>
              <a:t>(3mBBSW+ equiv.)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'Historical US$ Pricing (BBSW+)'!$E$5</c:f>
              <c:strCache>
                <c:ptCount val="1"/>
                <c:pt idx="0">
                  <c:v>Diff.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'Historical US$ Pricing (BBSW+)'!$B$6:$B$308</c:f>
              <c:numCache>
                <c:formatCode>d\-mmm\-yy</c:formatCode>
                <c:ptCount val="303"/>
                <c:pt idx="0">
                  <c:v>44847</c:v>
                </c:pt>
                <c:pt idx="1">
                  <c:v>44840</c:v>
                </c:pt>
                <c:pt idx="2">
                  <c:v>44833</c:v>
                </c:pt>
                <c:pt idx="3">
                  <c:v>44826</c:v>
                </c:pt>
                <c:pt idx="4">
                  <c:v>44819</c:v>
                </c:pt>
                <c:pt idx="5">
                  <c:v>44812</c:v>
                </c:pt>
                <c:pt idx="6">
                  <c:v>44805</c:v>
                </c:pt>
                <c:pt idx="7">
                  <c:v>44798</c:v>
                </c:pt>
                <c:pt idx="8">
                  <c:v>44792</c:v>
                </c:pt>
                <c:pt idx="9">
                  <c:v>44785</c:v>
                </c:pt>
                <c:pt idx="10">
                  <c:v>44778</c:v>
                </c:pt>
                <c:pt idx="11">
                  <c:v>44770</c:v>
                </c:pt>
                <c:pt idx="12">
                  <c:v>44763</c:v>
                </c:pt>
                <c:pt idx="13">
                  <c:v>44756</c:v>
                </c:pt>
                <c:pt idx="14">
                  <c:v>44749</c:v>
                </c:pt>
                <c:pt idx="15">
                  <c:v>44742</c:v>
                </c:pt>
                <c:pt idx="16">
                  <c:v>44735</c:v>
                </c:pt>
                <c:pt idx="17">
                  <c:v>44728</c:v>
                </c:pt>
                <c:pt idx="18">
                  <c:v>44721</c:v>
                </c:pt>
                <c:pt idx="19">
                  <c:v>44714</c:v>
                </c:pt>
                <c:pt idx="20">
                  <c:v>44707</c:v>
                </c:pt>
                <c:pt idx="21">
                  <c:v>44700</c:v>
                </c:pt>
                <c:pt idx="22">
                  <c:v>44693</c:v>
                </c:pt>
                <c:pt idx="23">
                  <c:v>44686</c:v>
                </c:pt>
                <c:pt idx="24">
                  <c:v>44679</c:v>
                </c:pt>
                <c:pt idx="25">
                  <c:v>44672</c:v>
                </c:pt>
                <c:pt idx="26">
                  <c:v>44664</c:v>
                </c:pt>
                <c:pt idx="27">
                  <c:v>44658</c:v>
                </c:pt>
                <c:pt idx="28">
                  <c:v>44651</c:v>
                </c:pt>
                <c:pt idx="29">
                  <c:v>44644</c:v>
                </c:pt>
                <c:pt idx="30">
                  <c:v>44637</c:v>
                </c:pt>
                <c:pt idx="31">
                  <c:v>44630</c:v>
                </c:pt>
                <c:pt idx="32">
                  <c:v>44623</c:v>
                </c:pt>
                <c:pt idx="33">
                  <c:v>44616</c:v>
                </c:pt>
                <c:pt idx="34">
                  <c:v>44609</c:v>
                </c:pt>
                <c:pt idx="35">
                  <c:v>44602</c:v>
                </c:pt>
                <c:pt idx="36">
                  <c:v>44595</c:v>
                </c:pt>
                <c:pt idx="37">
                  <c:v>44581</c:v>
                </c:pt>
                <c:pt idx="38">
                  <c:v>44574</c:v>
                </c:pt>
                <c:pt idx="39">
                  <c:v>44567</c:v>
                </c:pt>
                <c:pt idx="40">
                  <c:v>44559</c:v>
                </c:pt>
                <c:pt idx="41">
                  <c:v>44552</c:v>
                </c:pt>
                <c:pt idx="42">
                  <c:v>44546</c:v>
                </c:pt>
                <c:pt idx="43">
                  <c:v>44539</c:v>
                </c:pt>
                <c:pt idx="44">
                  <c:v>44532</c:v>
                </c:pt>
                <c:pt idx="45">
                  <c:v>44511</c:v>
                </c:pt>
                <c:pt idx="46">
                  <c:v>44504</c:v>
                </c:pt>
                <c:pt idx="47">
                  <c:v>44497</c:v>
                </c:pt>
                <c:pt idx="48">
                  <c:v>44490</c:v>
                </c:pt>
                <c:pt idx="49">
                  <c:v>44483</c:v>
                </c:pt>
                <c:pt idx="50">
                  <c:v>44476</c:v>
                </c:pt>
                <c:pt idx="51">
                  <c:v>44469</c:v>
                </c:pt>
                <c:pt idx="52">
                  <c:v>44462</c:v>
                </c:pt>
                <c:pt idx="53">
                  <c:v>44428</c:v>
                </c:pt>
                <c:pt idx="54">
                  <c:v>44421</c:v>
                </c:pt>
                <c:pt idx="55">
                  <c:v>44414</c:v>
                </c:pt>
                <c:pt idx="56">
                  <c:v>44407</c:v>
                </c:pt>
                <c:pt idx="57">
                  <c:v>44400</c:v>
                </c:pt>
                <c:pt idx="58">
                  <c:v>44393</c:v>
                </c:pt>
                <c:pt idx="59">
                  <c:v>44386</c:v>
                </c:pt>
                <c:pt idx="60">
                  <c:v>44379</c:v>
                </c:pt>
                <c:pt idx="61">
                  <c:v>44372</c:v>
                </c:pt>
                <c:pt idx="62">
                  <c:v>44368</c:v>
                </c:pt>
                <c:pt idx="63">
                  <c:v>44344</c:v>
                </c:pt>
                <c:pt idx="64">
                  <c:v>44337</c:v>
                </c:pt>
                <c:pt idx="65">
                  <c:v>44330</c:v>
                </c:pt>
                <c:pt idx="66">
                  <c:v>44323</c:v>
                </c:pt>
                <c:pt idx="67">
                  <c:v>44316</c:v>
                </c:pt>
                <c:pt idx="68">
                  <c:v>44309</c:v>
                </c:pt>
                <c:pt idx="69">
                  <c:v>44295</c:v>
                </c:pt>
                <c:pt idx="70">
                  <c:v>44281</c:v>
                </c:pt>
                <c:pt idx="71">
                  <c:v>44274</c:v>
                </c:pt>
                <c:pt idx="72">
                  <c:v>44260</c:v>
                </c:pt>
                <c:pt idx="73">
                  <c:v>44246</c:v>
                </c:pt>
                <c:pt idx="74">
                  <c:v>44239</c:v>
                </c:pt>
                <c:pt idx="75">
                  <c:v>44232</c:v>
                </c:pt>
                <c:pt idx="76">
                  <c:v>44225</c:v>
                </c:pt>
                <c:pt idx="77">
                  <c:v>44218</c:v>
                </c:pt>
                <c:pt idx="78">
                  <c:v>44211</c:v>
                </c:pt>
                <c:pt idx="79">
                  <c:v>44204</c:v>
                </c:pt>
                <c:pt idx="80">
                  <c:v>44183</c:v>
                </c:pt>
                <c:pt idx="81">
                  <c:v>44176</c:v>
                </c:pt>
                <c:pt idx="82">
                  <c:v>44141</c:v>
                </c:pt>
                <c:pt idx="83">
                  <c:v>44134</c:v>
                </c:pt>
                <c:pt idx="84">
                  <c:v>44127</c:v>
                </c:pt>
                <c:pt idx="85">
                  <c:v>44120</c:v>
                </c:pt>
                <c:pt idx="86">
                  <c:v>44113</c:v>
                </c:pt>
                <c:pt idx="87">
                  <c:v>44106</c:v>
                </c:pt>
                <c:pt idx="88">
                  <c:v>44099</c:v>
                </c:pt>
                <c:pt idx="89">
                  <c:v>44092</c:v>
                </c:pt>
                <c:pt idx="90">
                  <c:v>44085</c:v>
                </c:pt>
                <c:pt idx="91">
                  <c:v>44064</c:v>
                </c:pt>
                <c:pt idx="92">
                  <c:v>44057</c:v>
                </c:pt>
                <c:pt idx="93">
                  <c:v>44050</c:v>
                </c:pt>
                <c:pt idx="94">
                  <c:v>44043</c:v>
                </c:pt>
                <c:pt idx="95">
                  <c:v>44036</c:v>
                </c:pt>
                <c:pt idx="96">
                  <c:v>44029</c:v>
                </c:pt>
                <c:pt idx="97">
                  <c:v>44022</c:v>
                </c:pt>
                <c:pt idx="98">
                  <c:v>44015</c:v>
                </c:pt>
                <c:pt idx="99">
                  <c:v>44008</c:v>
                </c:pt>
                <c:pt idx="100">
                  <c:v>44001</c:v>
                </c:pt>
                <c:pt idx="101">
                  <c:v>43987</c:v>
                </c:pt>
                <c:pt idx="102">
                  <c:v>43980</c:v>
                </c:pt>
                <c:pt idx="103">
                  <c:v>43973</c:v>
                </c:pt>
                <c:pt idx="104">
                  <c:v>43966</c:v>
                </c:pt>
                <c:pt idx="105">
                  <c:v>43959</c:v>
                </c:pt>
                <c:pt idx="106">
                  <c:v>43952</c:v>
                </c:pt>
                <c:pt idx="107">
                  <c:v>43945</c:v>
                </c:pt>
                <c:pt idx="108">
                  <c:v>43938</c:v>
                </c:pt>
                <c:pt idx="109">
                  <c:v>43930</c:v>
                </c:pt>
                <c:pt idx="110">
                  <c:v>43924</c:v>
                </c:pt>
                <c:pt idx="111">
                  <c:v>43917</c:v>
                </c:pt>
                <c:pt idx="112">
                  <c:v>43910</c:v>
                </c:pt>
                <c:pt idx="113">
                  <c:v>43906</c:v>
                </c:pt>
                <c:pt idx="114">
                  <c:v>43896</c:v>
                </c:pt>
                <c:pt idx="115">
                  <c:v>43893</c:v>
                </c:pt>
                <c:pt idx="116">
                  <c:v>43882</c:v>
                </c:pt>
                <c:pt idx="117">
                  <c:v>43875</c:v>
                </c:pt>
                <c:pt idx="118">
                  <c:v>43868</c:v>
                </c:pt>
                <c:pt idx="119">
                  <c:v>43861</c:v>
                </c:pt>
                <c:pt idx="120">
                  <c:v>43854</c:v>
                </c:pt>
                <c:pt idx="121">
                  <c:v>43847</c:v>
                </c:pt>
                <c:pt idx="122">
                  <c:v>43805</c:v>
                </c:pt>
                <c:pt idx="123">
                  <c:v>43798</c:v>
                </c:pt>
                <c:pt idx="124">
                  <c:v>43784</c:v>
                </c:pt>
                <c:pt idx="125">
                  <c:v>43777</c:v>
                </c:pt>
                <c:pt idx="126">
                  <c:v>43763</c:v>
                </c:pt>
                <c:pt idx="127">
                  <c:v>43756</c:v>
                </c:pt>
                <c:pt idx="128">
                  <c:v>43749</c:v>
                </c:pt>
                <c:pt idx="129">
                  <c:v>43742</c:v>
                </c:pt>
                <c:pt idx="130">
                  <c:v>43735</c:v>
                </c:pt>
                <c:pt idx="131">
                  <c:v>43728</c:v>
                </c:pt>
                <c:pt idx="132">
                  <c:v>43707</c:v>
                </c:pt>
                <c:pt idx="133">
                  <c:v>43700</c:v>
                </c:pt>
                <c:pt idx="134">
                  <c:v>43693</c:v>
                </c:pt>
                <c:pt idx="135">
                  <c:v>43686</c:v>
                </c:pt>
                <c:pt idx="136">
                  <c:v>43679</c:v>
                </c:pt>
                <c:pt idx="137">
                  <c:v>43665</c:v>
                </c:pt>
                <c:pt idx="138">
                  <c:v>43658</c:v>
                </c:pt>
                <c:pt idx="139">
                  <c:v>43651</c:v>
                </c:pt>
                <c:pt idx="140">
                  <c:v>43644</c:v>
                </c:pt>
                <c:pt idx="141">
                  <c:v>43637</c:v>
                </c:pt>
                <c:pt idx="142">
                  <c:v>43630</c:v>
                </c:pt>
                <c:pt idx="143">
                  <c:v>43616</c:v>
                </c:pt>
                <c:pt idx="144">
                  <c:v>43609</c:v>
                </c:pt>
                <c:pt idx="145">
                  <c:v>43602</c:v>
                </c:pt>
                <c:pt idx="146">
                  <c:v>43595</c:v>
                </c:pt>
                <c:pt idx="147">
                  <c:v>43581</c:v>
                </c:pt>
                <c:pt idx="148">
                  <c:v>43567</c:v>
                </c:pt>
                <c:pt idx="149">
                  <c:v>43558</c:v>
                </c:pt>
                <c:pt idx="150">
                  <c:v>43532</c:v>
                </c:pt>
                <c:pt idx="151">
                  <c:v>43525</c:v>
                </c:pt>
                <c:pt idx="152">
                  <c:v>43518</c:v>
                </c:pt>
                <c:pt idx="153">
                  <c:v>43511</c:v>
                </c:pt>
                <c:pt idx="154">
                  <c:v>43504</c:v>
                </c:pt>
                <c:pt idx="155">
                  <c:v>43497</c:v>
                </c:pt>
                <c:pt idx="156">
                  <c:v>43490</c:v>
                </c:pt>
                <c:pt idx="157">
                  <c:v>43483</c:v>
                </c:pt>
                <c:pt idx="158">
                  <c:v>43476</c:v>
                </c:pt>
                <c:pt idx="159">
                  <c:v>43472</c:v>
                </c:pt>
                <c:pt idx="160">
                  <c:v>43455</c:v>
                </c:pt>
                <c:pt idx="161">
                  <c:v>43447</c:v>
                </c:pt>
                <c:pt idx="162">
                  <c:v>43437</c:v>
                </c:pt>
                <c:pt idx="163">
                  <c:v>43427</c:v>
                </c:pt>
                <c:pt idx="164">
                  <c:v>43420</c:v>
                </c:pt>
                <c:pt idx="165">
                  <c:v>43406</c:v>
                </c:pt>
                <c:pt idx="166">
                  <c:v>43399</c:v>
                </c:pt>
                <c:pt idx="167">
                  <c:v>43392</c:v>
                </c:pt>
                <c:pt idx="168">
                  <c:v>43385</c:v>
                </c:pt>
                <c:pt idx="169">
                  <c:v>43378</c:v>
                </c:pt>
                <c:pt idx="170">
                  <c:v>43371</c:v>
                </c:pt>
                <c:pt idx="171">
                  <c:v>43364</c:v>
                </c:pt>
                <c:pt idx="172">
                  <c:v>43360</c:v>
                </c:pt>
                <c:pt idx="173">
                  <c:v>43350</c:v>
                </c:pt>
                <c:pt idx="174">
                  <c:v>43343</c:v>
                </c:pt>
                <c:pt idx="175">
                  <c:v>43329</c:v>
                </c:pt>
                <c:pt idx="176">
                  <c:v>43322</c:v>
                </c:pt>
                <c:pt idx="177">
                  <c:v>43315</c:v>
                </c:pt>
                <c:pt idx="178">
                  <c:v>43308</c:v>
                </c:pt>
                <c:pt idx="179">
                  <c:v>43301</c:v>
                </c:pt>
                <c:pt idx="180">
                  <c:v>43293</c:v>
                </c:pt>
                <c:pt idx="181">
                  <c:v>43287</c:v>
                </c:pt>
                <c:pt idx="182">
                  <c:v>43280</c:v>
                </c:pt>
                <c:pt idx="183">
                  <c:v>43273</c:v>
                </c:pt>
                <c:pt idx="184">
                  <c:v>43266</c:v>
                </c:pt>
                <c:pt idx="185">
                  <c:v>43259</c:v>
                </c:pt>
                <c:pt idx="186">
                  <c:v>43252</c:v>
                </c:pt>
                <c:pt idx="187">
                  <c:v>43245</c:v>
                </c:pt>
                <c:pt idx="188">
                  <c:v>43238</c:v>
                </c:pt>
                <c:pt idx="189">
                  <c:v>43231</c:v>
                </c:pt>
                <c:pt idx="190">
                  <c:v>43224</c:v>
                </c:pt>
                <c:pt idx="191">
                  <c:v>43217</c:v>
                </c:pt>
                <c:pt idx="192">
                  <c:v>43210</c:v>
                </c:pt>
                <c:pt idx="193">
                  <c:v>43196</c:v>
                </c:pt>
                <c:pt idx="194">
                  <c:v>43188</c:v>
                </c:pt>
                <c:pt idx="195">
                  <c:v>43178</c:v>
                </c:pt>
                <c:pt idx="196">
                  <c:v>43168</c:v>
                </c:pt>
                <c:pt idx="197">
                  <c:v>43164</c:v>
                </c:pt>
                <c:pt idx="198">
                  <c:v>43154</c:v>
                </c:pt>
                <c:pt idx="199">
                  <c:v>43143</c:v>
                </c:pt>
                <c:pt idx="200">
                  <c:v>43133</c:v>
                </c:pt>
                <c:pt idx="201">
                  <c:v>43119</c:v>
                </c:pt>
                <c:pt idx="202">
                  <c:v>43112</c:v>
                </c:pt>
                <c:pt idx="203">
                  <c:v>43105</c:v>
                </c:pt>
                <c:pt idx="204">
                  <c:v>43084</c:v>
                </c:pt>
                <c:pt idx="205">
                  <c:v>43077</c:v>
                </c:pt>
                <c:pt idx="206">
                  <c:v>43070</c:v>
                </c:pt>
                <c:pt idx="207">
                  <c:v>43063</c:v>
                </c:pt>
                <c:pt idx="208">
                  <c:v>43056</c:v>
                </c:pt>
                <c:pt idx="209">
                  <c:v>43049</c:v>
                </c:pt>
                <c:pt idx="210">
                  <c:v>43042</c:v>
                </c:pt>
                <c:pt idx="211">
                  <c:v>43035</c:v>
                </c:pt>
                <c:pt idx="212">
                  <c:v>43028</c:v>
                </c:pt>
                <c:pt idx="213">
                  <c:v>43021</c:v>
                </c:pt>
                <c:pt idx="214">
                  <c:v>43014</c:v>
                </c:pt>
                <c:pt idx="215">
                  <c:v>43007</c:v>
                </c:pt>
                <c:pt idx="216">
                  <c:v>43000</c:v>
                </c:pt>
                <c:pt idx="217">
                  <c:v>42996</c:v>
                </c:pt>
                <c:pt idx="218">
                  <c:v>42986</c:v>
                </c:pt>
                <c:pt idx="219">
                  <c:v>42979</c:v>
                </c:pt>
                <c:pt idx="220">
                  <c:v>42972</c:v>
                </c:pt>
                <c:pt idx="221">
                  <c:v>42965</c:v>
                </c:pt>
                <c:pt idx="222">
                  <c:v>42958</c:v>
                </c:pt>
                <c:pt idx="223">
                  <c:v>42951</c:v>
                </c:pt>
                <c:pt idx="224">
                  <c:v>42944</c:v>
                </c:pt>
                <c:pt idx="225">
                  <c:v>42937</c:v>
                </c:pt>
                <c:pt idx="226">
                  <c:v>42930</c:v>
                </c:pt>
                <c:pt idx="227">
                  <c:v>42923</c:v>
                </c:pt>
                <c:pt idx="228">
                  <c:v>42916</c:v>
                </c:pt>
                <c:pt idx="229">
                  <c:v>42909</c:v>
                </c:pt>
                <c:pt idx="230">
                  <c:v>42902</c:v>
                </c:pt>
                <c:pt idx="231">
                  <c:v>42895</c:v>
                </c:pt>
                <c:pt idx="232">
                  <c:v>42888</c:v>
                </c:pt>
                <c:pt idx="233">
                  <c:v>42881</c:v>
                </c:pt>
                <c:pt idx="234">
                  <c:v>42874</c:v>
                </c:pt>
                <c:pt idx="235">
                  <c:v>42867</c:v>
                </c:pt>
                <c:pt idx="236">
                  <c:v>42860</c:v>
                </c:pt>
                <c:pt idx="237">
                  <c:v>42849</c:v>
                </c:pt>
                <c:pt idx="238">
                  <c:v>42837</c:v>
                </c:pt>
                <c:pt idx="239">
                  <c:v>42832</c:v>
                </c:pt>
                <c:pt idx="240">
                  <c:v>42825</c:v>
                </c:pt>
                <c:pt idx="241">
                  <c:v>42817</c:v>
                </c:pt>
                <c:pt idx="242">
                  <c:v>42811</c:v>
                </c:pt>
                <c:pt idx="243">
                  <c:v>42804</c:v>
                </c:pt>
                <c:pt idx="244">
                  <c:v>42797</c:v>
                </c:pt>
                <c:pt idx="245">
                  <c:v>42789</c:v>
                </c:pt>
                <c:pt idx="246">
                  <c:v>42783</c:v>
                </c:pt>
                <c:pt idx="247">
                  <c:v>42776</c:v>
                </c:pt>
                <c:pt idx="248">
                  <c:v>42769</c:v>
                </c:pt>
                <c:pt idx="249">
                  <c:v>42765</c:v>
                </c:pt>
                <c:pt idx="250">
                  <c:v>42755</c:v>
                </c:pt>
                <c:pt idx="251">
                  <c:v>42748</c:v>
                </c:pt>
                <c:pt idx="252">
                  <c:v>42740</c:v>
                </c:pt>
                <c:pt idx="253">
                  <c:v>42725</c:v>
                </c:pt>
                <c:pt idx="254">
                  <c:v>42719</c:v>
                </c:pt>
                <c:pt idx="255">
                  <c:v>42712</c:v>
                </c:pt>
                <c:pt idx="256">
                  <c:v>42705</c:v>
                </c:pt>
                <c:pt idx="257">
                  <c:v>42698</c:v>
                </c:pt>
                <c:pt idx="258">
                  <c:v>42685</c:v>
                </c:pt>
                <c:pt idx="259">
                  <c:v>42677</c:v>
                </c:pt>
                <c:pt idx="260">
                  <c:v>42671</c:v>
                </c:pt>
                <c:pt idx="261">
                  <c:v>42663</c:v>
                </c:pt>
                <c:pt idx="262">
                  <c:v>42656</c:v>
                </c:pt>
                <c:pt idx="263">
                  <c:v>42650</c:v>
                </c:pt>
                <c:pt idx="264">
                  <c:v>42642</c:v>
                </c:pt>
                <c:pt idx="265">
                  <c:v>42635</c:v>
                </c:pt>
                <c:pt idx="266">
                  <c:v>42628</c:v>
                </c:pt>
                <c:pt idx="267">
                  <c:v>42621</c:v>
                </c:pt>
                <c:pt idx="268">
                  <c:v>42614</c:v>
                </c:pt>
                <c:pt idx="269">
                  <c:v>42608</c:v>
                </c:pt>
                <c:pt idx="270">
                  <c:v>42601</c:v>
                </c:pt>
                <c:pt idx="271">
                  <c:v>42594</c:v>
                </c:pt>
                <c:pt idx="272">
                  <c:v>42587</c:v>
                </c:pt>
                <c:pt idx="273">
                  <c:v>42580</c:v>
                </c:pt>
                <c:pt idx="274">
                  <c:v>42573</c:v>
                </c:pt>
                <c:pt idx="275">
                  <c:v>42566</c:v>
                </c:pt>
                <c:pt idx="276">
                  <c:v>42559</c:v>
                </c:pt>
                <c:pt idx="277">
                  <c:v>42552</c:v>
                </c:pt>
                <c:pt idx="278">
                  <c:v>42550</c:v>
                </c:pt>
                <c:pt idx="279">
                  <c:v>42538</c:v>
                </c:pt>
                <c:pt idx="280">
                  <c:v>42531</c:v>
                </c:pt>
                <c:pt idx="281">
                  <c:v>42524</c:v>
                </c:pt>
                <c:pt idx="282">
                  <c:v>42516</c:v>
                </c:pt>
                <c:pt idx="283">
                  <c:v>42513</c:v>
                </c:pt>
                <c:pt idx="284">
                  <c:v>42503</c:v>
                </c:pt>
                <c:pt idx="285">
                  <c:v>42496</c:v>
                </c:pt>
                <c:pt idx="286">
                  <c:v>42489</c:v>
                </c:pt>
                <c:pt idx="287">
                  <c:v>42482</c:v>
                </c:pt>
                <c:pt idx="288">
                  <c:v>42475</c:v>
                </c:pt>
                <c:pt idx="289">
                  <c:v>42468</c:v>
                </c:pt>
                <c:pt idx="290">
                  <c:v>42461</c:v>
                </c:pt>
                <c:pt idx="291">
                  <c:v>42453</c:v>
                </c:pt>
                <c:pt idx="292">
                  <c:v>42447</c:v>
                </c:pt>
                <c:pt idx="293">
                  <c:v>42440</c:v>
                </c:pt>
                <c:pt idx="294">
                  <c:v>42433</c:v>
                </c:pt>
                <c:pt idx="295">
                  <c:v>42426</c:v>
                </c:pt>
                <c:pt idx="296">
                  <c:v>42419</c:v>
                </c:pt>
                <c:pt idx="297">
                  <c:v>42412</c:v>
                </c:pt>
                <c:pt idx="298">
                  <c:v>42405</c:v>
                </c:pt>
                <c:pt idx="299">
                  <c:v>42398</c:v>
                </c:pt>
                <c:pt idx="300">
                  <c:v>42391</c:v>
                </c:pt>
                <c:pt idx="301">
                  <c:v>42384</c:v>
                </c:pt>
                <c:pt idx="302">
                  <c:v>42377</c:v>
                </c:pt>
              </c:numCache>
            </c:numRef>
          </c:cat>
          <c:val>
            <c:numRef>
              <c:f>'Historical US$ Pricing (BBSW+)'!$E$6:$E$308</c:f>
              <c:numCache>
                <c:formatCode>0</c:formatCode>
                <c:ptCount val="303"/>
                <c:pt idx="0">
                  <c:v>34</c:v>
                </c:pt>
                <c:pt idx="1">
                  <c:v>34</c:v>
                </c:pt>
                <c:pt idx="2">
                  <c:v>33</c:v>
                </c:pt>
                <c:pt idx="3">
                  <c:v>34</c:v>
                </c:pt>
                <c:pt idx="4">
                  <c:v>36.5</c:v>
                </c:pt>
                <c:pt idx="5">
                  <c:v>34.5</c:v>
                </c:pt>
                <c:pt idx="6">
                  <c:v>34</c:v>
                </c:pt>
                <c:pt idx="7">
                  <c:v>26</c:v>
                </c:pt>
                <c:pt idx="8">
                  <c:v>30</c:v>
                </c:pt>
                <c:pt idx="9">
                  <c:v>32.103575950451386</c:v>
                </c:pt>
                <c:pt idx="10">
                  <c:v>28.932143392918235</c:v>
                </c:pt>
                <c:pt idx="11">
                  <c:v>31.588990699338353</c:v>
                </c:pt>
                <c:pt idx="12">
                  <c:v>29.672932180059618</c:v>
                </c:pt>
                <c:pt idx="13">
                  <c:v>13.136407215559956</c:v>
                </c:pt>
                <c:pt idx="14">
                  <c:v>19.693661868119577</c:v>
                </c:pt>
                <c:pt idx="15">
                  <c:v>19.670218797339558</c:v>
                </c:pt>
                <c:pt idx="16">
                  <c:v>18.63264250421939</c:v>
                </c:pt>
                <c:pt idx="17">
                  <c:v>22.063716837217584</c:v>
                </c:pt>
                <c:pt idx="18">
                  <c:v>29.720466594774422</c:v>
                </c:pt>
                <c:pt idx="19">
                  <c:v>23.252823126883357</c:v>
                </c:pt>
                <c:pt idx="20">
                  <c:v>15.315542208259146</c:v>
                </c:pt>
                <c:pt idx="21">
                  <c:v>10.193155346206794</c:v>
                </c:pt>
                <c:pt idx="22">
                  <c:v>18.66403585325186</c:v>
                </c:pt>
                <c:pt idx="23">
                  <c:v>20.085993892957546</c:v>
                </c:pt>
                <c:pt idx="24">
                  <c:v>21.273296221212775</c:v>
                </c:pt>
                <c:pt idx="25">
                  <c:v>27.469325945699296</c:v>
                </c:pt>
                <c:pt idx="26">
                  <c:v>24.004565486924349</c:v>
                </c:pt>
                <c:pt idx="27">
                  <c:v>30.863971265187502</c:v>
                </c:pt>
                <c:pt idx="28">
                  <c:v>32.379647630784362</c:v>
                </c:pt>
                <c:pt idx="29">
                  <c:v>24.253097375516688</c:v>
                </c:pt>
                <c:pt idx="30">
                  <c:v>24.519348997065535</c:v>
                </c:pt>
                <c:pt idx="31">
                  <c:v>19.548868120206492</c:v>
                </c:pt>
                <c:pt idx="32">
                  <c:v>26.113949170749265</c:v>
                </c:pt>
                <c:pt idx="33">
                  <c:v>20.257127370624247</c:v>
                </c:pt>
                <c:pt idx="34">
                  <c:v>23.094169962302317</c:v>
                </c:pt>
                <c:pt idx="35">
                  <c:v>24.468625321671929</c:v>
                </c:pt>
                <c:pt idx="36">
                  <c:v>21.025313956172297</c:v>
                </c:pt>
                <c:pt idx="37">
                  <c:v>15.050809309124084</c:v>
                </c:pt>
                <c:pt idx="38">
                  <c:v>16.530441374131136</c:v>
                </c:pt>
                <c:pt idx="39">
                  <c:v>21.902343471038812</c:v>
                </c:pt>
                <c:pt idx="40">
                  <c:v>28.103216353183548</c:v>
                </c:pt>
                <c:pt idx="41">
                  <c:v>19.093117995464546</c:v>
                </c:pt>
                <c:pt idx="42">
                  <c:v>20.922826284495386</c:v>
                </c:pt>
                <c:pt idx="43">
                  <c:v>22.087704536384045</c:v>
                </c:pt>
                <c:pt idx="44">
                  <c:v>26.359519381480339</c:v>
                </c:pt>
                <c:pt idx="45">
                  <c:v>21.502996410223016</c:v>
                </c:pt>
                <c:pt idx="46">
                  <c:v>22.507141482570262</c:v>
                </c:pt>
                <c:pt idx="47">
                  <c:v>13.138403540943955</c:v>
                </c:pt>
                <c:pt idx="48">
                  <c:v>20.691119385329657</c:v>
                </c:pt>
                <c:pt idx="49">
                  <c:v>22.981750378722133</c:v>
                </c:pt>
                <c:pt idx="50">
                  <c:v>21.416049596364015</c:v>
                </c:pt>
                <c:pt idx="51">
                  <c:v>20.568335769099811</c:v>
                </c:pt>
                <c:pt idx="52">
                  <c:v>18.771954314903205</c:v>
                </c:pt>
                <c:pt idx="53">
                  <c:v>17.007518198976218</c:v>
                </c:pt>
                <c:pt idx="54">
                  <c:v>16.175623738119814</c:v>
                </c:pt>
                <c:pt idx="55">
                  <c:v>18.351110745608185</c:v>
                </c:pt>
                <c:pt idx="56">
                  <c:v>18.024249932838025</c:v>
                </c:pt>
                <c:pt idx="57">
                  <c:v>19.25413837550083</c:v>
                </c:pt>
                <c:pt idx="58">
                  <c:v>19.726451462620769</c:v>
                </c:pt>
                <c:pt idx="59">
                  <c:v>21.236236778115643</c:v>
                </c:pt>
                <c:pt idx="60">
                  <c:v>21.76858138988684</c:v>
                </c:pt>
                <c:pt idx="61">
                  <c:v>19.663315457211176</c:v>
                </c:pt>
                <c:pt idx="62">
                  <c:v>17.161639691033677</c:v>
                </c:pt>
                <c:pt idx="63">
                  <c:v>19.265481154391075</c:v>
                </c:pt>
                <c:pt idx="64">
                  <c:v>19.803358327408542</c:v>
                </c:pt>
                <c:pt idx="65">
                  <c:v>13.576782533239871</c:v>
                </c:pt>
                <c:pt idx="66">
                  <c:v>17.267381094675951</c:v>
                </c:pt>
                <c:pt idx="67">
                  <c:v>18.203706189059677</c:v>
                </c:pt>
                <c:pt idx="68">
                  <c:v>17.5058664908643</c:v>
                </c:pt>
                <c:pt idx="69">
                  <c:v>18.146940270657339</c:v>
                </c:pt>
                <c:pt idx="70">
                  <c:v>18.521612921527634</c:v>
                </c:pt>
                <c:pt idx="71">
                  <c:v>17.418972626801867</c:v>
                </c:pt>
                <c:pt idx="72">
                  <c:v>18.012517570361098</c:v>
                </c:pt>
                <c:pt idx="73">
                  <c:v>25.135681508491949</c:v>
                </c:pt>
                <c:pt idx="74">
                  <c:v>18.565234299641613</c:v>
                </c:pt>
                <c:pt idx="75">
                  <c:v>16.449307303685419</c:v>
                </c:pt>
                <c:pt idx="76">
                  <c:v>13.532092495067403</c:v>
                </c:pt>
                <c:pt idx="77">
                  <c:v>16.913802489483981</c:v>
                </c:pt>
                <c:pt idx="78">
                  <c:v>15.10795997124761</c:v>
                </c:pt>
                <c:pt idx="79">
                  <c:v>16.647102859647315</c:v>
                </c:pt>
                <c:pt idx="80">
                  <c:v>17.541595554738521</c:v>
                </c:pt>
                <c:pt idx="81">
                  <c:v>17.04919431370411</c:v>
                </c:pt>
                <c:pt idx="82">
                  <c:v>22.570136565967381</c:v>
                </c:pt>
                <c:pt idx="83">
                  <c:v>21.499473721123621</c:v>
                </c:pt>
                <c:pt idx="84">
                  <c:v>27.764385613481899</c:v>
                </c:pt>
                <c:pt idx="85">
                  <c:v>27.461137850150607</c:v>
                </c:pt>
                <c:pt idx="86">
                  <c:v>30.865977437980597</c:v>
                </c:pt>
                <c:pt idx="87">
                  <c:v>34.342387326223246</c:v>
                </c:pt>
                <c:pt idx="88">
                  <c:v>36.600280537549352</c:v>
                </c:pt>
                <c:pt idx="89">
                  <c:v>40.694114813204386</c:v>
                </c:pt>
                <c:pt idx="90">
                  <c:v>41.57492146830473</c:v>
                </c:pt>
                <c:pt idx="91">
                  <c:v>40.264827974258267</c:v>
                </c:pt>
                <c:pt idx="92">
                  <c:v>46.969775138607254</c:v>
                </c:pt>
                <c:pt idx="93">
                  <c:v>55.764455260890763</c:v>
                </c:pt>
                <c:pt idx="94">
                  <c:v>61.805591681982378</c:v>
                </c:pt>
                <c:pt idx="95">
                  <c:v>71.524871553925294</c:v>
                </c:pt>
                <c:pt idx="96">
                  <c:v>74.051379168997656</c:v>
                </c:pt>
                <c:pt idx="97">
                  <c:v>77.416207687682203</c:v>
                </c:pt>
                <c:pt idx="98">
                  <c:v>83.137474670353924</c:v>
                </c:pt>
                <c:pt idx="99">
                  <c:v>83.684868465507307</c:v>
                </c:pt>
                <c:pt idx="100">
                  <c:v>88.040046239232694</c:v>
                </c:pt>
                <c:pt idx="101">
                  <c:v>91.879279605292297</c:v>
                </c:pt>
                <c:pt idx="102">
                  <c:v>86.272822196081336</c:v>
                </c:pt>
                <c:pt idx="103">
                  <c:v>88.560868792207287</c:v>
                </c:pt>
                <c:pt idx="104">
                  <c:v>85.826404018728454</c:v>
                </c:pt>
                <c:pt idx="105">
                  <c:v>74.375687382011279</c:v>
                </c:pt>
                <c:pt idx="106">
                  <c:v>87.610508055025434</c:v>
                </c:pt>
                <c:pt idx="107">
                  <c:v>92.668606505911669</c:v>
                </c:pt>
                <c:pt idx="108">
                  <c:v>106.76909671872343</c:v>
                </c:pt>
                <c:pt idx="109">
                  <c:v>82.269556139602685</c:v>
                </c:pt>
                <c:pt idx="110">
                  <c:v>67.160519867522879</c:v>
                </c:pt>
                <c:pt idx="111">
                  <c:v>65.919077058440877</c:v>
                </c:pt>
                <c:pt idx="112">
                  <c:v>40.701880245946768</c:v>
                </c:pt>
                <c:pt idx="113">
                  <c:v>27.253864793374703</c:v>
                </c:pt>
                <c:pt idx="114">
                  <c:v>26.621137928841037</c:v>
                </c:pt>
                <c:pt idx="115">
                  <c:v>24.853681720287298</c:v>
                </c:pt>
                <c:pt idx="116">
                  <c:v>41.78625208940386</c:v>
                </c:pt>
                <c:pt idx="117">
                  <c:v>39.210492493242008</c:v>
                </c:pt>
                <c:pt idx="118">
                  <c:v>38.331729277694883</c:v>
                </c:pt>
                <c:pt idx="119">
                  <c:v>31.915724362682518</c:v>
                </c:pt>
                <c:pt idx="120">
                  <c:v>35.014739352020065</c:v>
                </c:pt>
                <c:pt idx="121">
                  <c:v>32.988376627414134</c:v>
                </c:pt>
                <c:pt idx="122">
                  <c:v>31.326942267137852</c:v>
                </c:pt>
                <c:pt idx="123">
                  <c:v>32.667967529029795</c:v>
                </c:pt>
                <c:pt idx="124">
                  <c:v>35.01166030901318</c:v>
                </c:pt>
                <c:pt idx="125">
                  <c:v>37.746710479002886</c:v>
                </c:pt>
                <c:pt idx="126">
                  <c:v>31.19188079782883</c:v>
                </c:pt>
                <c:pt idx="127">
                  <c:v>31.889920917234903</c:v>
                </c:pt>
                <c:pt idx="128">
                  <c:v>30.402163626793481</c:v>
                </c:pt>
                <c:pt idx="129">
                  <c:v>26.386039577444549</c:v>
                </c:pt>
                <c:pt idx="130">
                  <c:v>28.163596656701273</c:v>
                </c:pt>
                <c:pt idx="131">
                  <c:v>27.208356452741484</c:v>
                </c:pt>
                <c:pt idx="132">
                  <c:v>28.089943540759137</c:v>
                </c:pt>
                <c:pt idx="133">
                  <c:v>25.330192531351841</c:v>
                </c:pt>
                <c:pt idx="134">
                  <c:v>24.159180083428822</c:v>
                </c:pt>
                <c:pt idx="135">
                  <c:v>23.465457987265211</c:v>
                </c:pt>
                <c:pt idx="136">
                  <c:v>30.393421703261509</c:v>
                </c:pt>
                <c:pt idx="137">
                  <c:v>31.574489084740264</c:v>
                </c:pt>
                <c:pt idx="138">
                  <c:v>33.599028350471301</c:v>
                </c:pt>
                <c:pt idx="139">
                  <c:v>29.131368558555636</c:v>
                </c:pt>
                <c:pt idx="140">
                  <c:v>32.378810281198497</c:v>
                </c:pt>
                <c:pt idx="141">
                  <c:v>29.308911412150024</c:v>
                </c:pt>
                <c:pt idx="142">
                  <c:v>28.121289799876607</c:v>
                </c:pt>
                <c:pt idx="143">
                  <c:v>21.907782772784046</c:v>
                </c:pt>
                <c:pt idx="144">
                  <c:v>21.56604646519834</c:v>
                </c:pt>
                <c:pt idx="145">
                  <c:v>20.8486290379888</c:v>
                </c:pt>
                <c:pt idx="146">
                  <c:v>19.689308671745238</c:v>
                </c:pt>
                <c:pt idx="147">
                  <c:v>21.648285673579835</c:v>
                </c:pt>
                <c:pt idx="148">
                  <c:v>22.767385919680109</c:v>
                </c:pt>
                <c:pt idx="149">
                  <c:v>21.089033300504582</c:v>
                </c:pt>
                <c:pt idx="150">
                  <c:v>21.5</c:v>
                </c:pt>
                <c:pt idx="151">
                  <c:v>24.299999999999983</c:v>
                </c:pt>
                <c:pt idx="152">
                  <c:v>26.059460065110187</c:v>
                </c:pt>
                <c:pt idx="153">
                  <c:v>23.967936335627996</c:v>
                </c:pt>
                <c:pt idx="154">
                  <c:v>25.199999999999989</c:v>
                </c:pt>
                <c:pt idx="155">
                  <c:v>25.5</c:v>
                </c:pt>
                <c:pt idx="156">
                  <c:v>23</c:v>
                </c:pt>
                <c:pt idx="157">
                  <c:v>31.5</c:v>
                </c:pt>
                <c:pt idx="158">
                  <c:v>22</c:v>
                </c:pt>
                <c:pt idx="159">
                  <c:v>22</c:v>
                </c:pt>
                <c:pt idx="160">
                  <c:v>13.199999999999989</c:v>
                </c:pt>
                <c:pt idx="161">
                  <c:v>31.399999999999977</c:v>
                </c:pt>
                <c:pt idx="162">
                  <c:v>25.59999999999998</c:v>
                </c:pt>
                <c:pt idx="163">
                  <c:v>27</c:v>
                </c:pt>
                <c:pt idx="164">
                  <c:v>26</c:v>
                </c:pt>
                <c:pt idx="165">
                  <c:v>28.499999999999972</c:v>
                </c:pt>
                <c:pt idx="166">
                  <c:v>23.499999999999972</c:v>
                </c:pt>
                <c:pt idx="167">
                  <c:v>20.499999999999986</c:v>
                </c:pt>
                <c:pt idx="168">
                  <c:v>21</c:v>
                </c:pt>
                <c:pt idx="169">
                  <c:v>31.142857142857125</c:v>
                </c:pt>
                <c:pt idx="170">
                  <c:v>32.285714285714249</c:v>
                </c:pt>
                <c:pt idx="171">
                  <c:v>21.428571428571388</c:v>
                </c:pt>
                <c:pt idx="172">
                  <c:v>18.071428571428527</c:v>
                </c:pt>
                <c:pt idx="173">
                  <c:v>15.71428571428568</c:v>
                </c:pt>
                <c:pt idx="174">
                  <c:v>17.857142857142833</c:v>
                </c:pt>
                <c:pt idx="175">
                  <c:v>17</c:v>
                </c:pt>
                <c:pt idx="176">
                  <c:v>20.416666666666657</c:v>
                </c:pt>
                <c:pt idx="177">
                  <c:v>13.833333333333314</c:v>
                </c:pt>
                <c:pt idx="178">
                  <c:v>10.249999999999972</c:v>
                </c:pt>
                <c:pt idx="179">
                  <c:v>8.166666666666643</c:v>
                </c:pt>
                <c:pt idx="180">
                  <c:v>15.583333333333314</c:v>
                </c:pt>
                <c:pt idx="181">
                  <c:v>13.5</c:v>
                </c:pt>
                <c:pt idx="182">
                  <c:v>14.214285714285737</c:v>
                </c:pt>
                <c:pt idx="183">
                  <c:v>12.428571428571473</c:v>
                </c:pt>
                <c:pt idx="184">
                  <c:v>16.642857142857196</c:v>
                </c:pt>
                <c:pt idx="185">
                  <c:v>17.857142857142904</c:v>
                </c:pt>
                <c:pt idx="186">
                  <c:v>16.071428571428612</c:v>
                </c:pt>
                <c:pt idx="187">
                  <c:v>13.285714285714306</c:v>
                </c:pt>
                <c:pt idx="188">
                  <c:v>12</c:v>
                </c:pt>
                <c:pt idx="189">
                  <c:v>14.400000000000006</c:v>
                </c:pt>
                <c:pt idx="190">
                  <c:v>14.300000000000011</c:v>
                </c:pt>
                <c:pt idx="191">
                  <c:v>17.700000000000017</c:v>
                </c:pt>
                <c:pt idx="192">
                  <c:v>11.5</c:v>
                </c:pt>
                <c:pt idx="193">
                  <c:v>13.5</c:v>
                </c:pt>
                <c:pt idx="194">
                  <c:v>17.5</c:v>
                </c:pt>
                <c:pt idx="195">
                  <c:v>19.200000000000017</c:v>
                </c:pt>
                <c:pt idx="196">
                  <c:v>11</c:v>
                </c:pt>
                <c:pt idx="197">
                  <c:v>19.5</c:v>
                </c:pt>
                <c:pt idx="198">
                  <c:v>12</c:v>
                </c:pt>
                <c:pt idx="199">
                  <c:v>13.625</c:v>
                </c:pt>
                <c:pt idx="200">
                  <c:v>17.25</c:v>
                </c:pt>
                <c:pt idx="201">
                  <c:v>13.375</c:v>
                </c:pt>
                <c:pt idx="202">
                  <c:v>19.5</c:v>
                </c:pt>
                <c:pt idx="203">
                  <c:v>13.300000000000011</c:v>
                </c:pt>
                <c:pt idx="204">
                  <c:v>17.100000000000023</c:v>
                </c:pt>
                <c:pt idx="205">
                  <c:v>18.90000000000002</c:v>
                </c:pt>
                <c:pt idx="206">
                  <c:v>16.200000000000017</c:v>
                </c:pt>
                <c:pt idx="207">
                  <c:v>14.5</c:v>
                </c:pt>
                <c:pt idx="208">
                  <c:v>23.357142857142875</c:v>
                </c:pt>
                <c:pt idx="209">
                  <c:v>20</c:v>
                </c:pt>
                <c:pt idx="210">
                  <c:v>15</c:v>
                </c:pt>
                <c:pt idx="211">
                  <c:v>17.5</c:v>
                </c:pt>
                <c:pt idx="212">
                  <c:v>18.166704722813193</c:v>
                </c:pt>
                <c:pt idx="213">
                  <c:v>19.333352361406597</c:v>
                </c:pt>
                <c:pt idx="214">
                  <c:v>11.5</c:v>
                </c:pt>
                <c:pt idx="215">
                  <c:v>15.571428571428584</c:v>
                </c:pt>
                <c:pt idx="216">
                  <c:v>16.142857142857167</c:v>
                </c:pt>
                <c:pt idx="217">
                  <c:v>17.714285714285751</c:v>
                </c:pt>
                <c:pt idx="218">
                  <c:v>12.28571428571432</c:v>
                </c:pt>
                <c:pt idx="219">
                  <c:v>15.35714285714289</c:v>
                </c:pt>
                <c:pt idx="220">
                  <c:v>19.428571428571445</c:v>
                </c:pt>
                <c:pt idx="221">
                  <c:v>19.5</c:v>
                </c:pt>
                <c:pt idx="222">
                  <c:v>22.375000001105946</c:v>
                </c:pt>
                <c:pt idx="223">
                  <c:v>20.750000001105946</c:v>
                </c:pt>
                <c:pt idx="224">
                  <c:v>21.125000000552973</c:v>
                </c:pt>
                <c:pt idx="225">
                  <c:v>18.5</c:v>
                </c:pt>
                <c:pt idx="226">
                  <c:v>20.49991607805714</c:v>
                </c:pt>
                <c:pt idx="227">
                  <c:v>15.99991607805714</c:v>
                </c:pt>
                <c:pt idx="228">
                  <c:v>15.49995803902857</c:v>
                </c:pt>
                <c:pt idx="229">
                  <c:v>17.5</c:v>
                </c:pt>
                <c:pt idx="230">
                  <c:v>20.875021457672119</c:v>
                </c:pt>
                <c:pt idx="231">
                  <c:v>24.250021457672119</c:v>
                </c:pt>
                <c:pt idx="232">
                  <c:v>23.62501072883606</c:v>
                </c:pt>
                <c:pt idx="233">
                  <c:v>18.5</c:v>
                </c:pt>
                <c:pt idx="234">
                  <c:v>20</c:v>
                </c:pt>
                <c:pt idx="235">
                  <c:v>18.5</c:v>
                </c:pt>
                <c:pt idx="236">
                  <c:v>17</c:v>
                </c:pt>
                <c:pt idx="237">
                  <c:v>25.888888888888914</c:v>
                </c:pt>
                <c:pt idx="238">
                  <c:v>30.777777777777828</c:v>
                </c:pt>
                <c:pt idx="239">
                  <c:v>30.666666666666728</c:v>
                </c:pt>
                <c:pt idx="240">
                  <c:v>28.555555555555628</c:v>
                </c:pt>
                <c:pt idx="241">
                  <c:v>24.444444444444514</c:v>
                </c:pt>
                <c:pt idx="242">
                  <c:v>24.3333333333334</c:v>
                </c:pt>
                <c:pt idx="243">
                  <c:v>30.722222222222271</c:v>
                </c:pt>
                <c:pt idx="244">
                  <c:v>31.611111111111143</c:v>
                </c:pt>
                <c:pt idx="245">
                  <c:v>20</c:v>
                </c:pt>
                <c:pt idx="246">
                  <c:v>18.900000000000006</c:v>
                </c:pt>
                <c:pt idx="247">
                  <c:v>26</c:v>
                </c:pt>
                <c:pt idx="248">
                  <c:v>22.200000000000017</c:v>
                </c:pt>
                <c:pt idx="249">
                  <c:v>19.600000000000009</c:v>
                </c:pt>
                <c:pt idx="250">
                  <c:v>21</c:v>
                </c:pt>
                <c:pt idx="251">
                  <c:v>27.125</c:v>
                </c:pt>
                <c:pt idx="252">
                  <c:v>23.75</c:v>
                </c:pt>
                <c:pt idx="253">
                  <c:v>23.375</c:v>
                </c:pt>
                <c:pt idx="254">
                  <c:v>28.5</c:v>
                </c:pt>
                <c:pt idx="255">
                  <c:v>26.749999999999986</c:v>
                </c:pt>
                <c:pt idx="256">
                  <c:v>24.499999999999972</c:v>
                </c:pt>
                <c:pt idx="257">
                  <c:v>30.249999999999972</c:v>
                </c:pt>
                <c:pt idx="258">
                  <c:v>27.999999999999972</c:v>
                </c:pt>
                <c:pt idx="259">
                  <c:v>27.649531550237754</c:v>
                </c:pt>
                <c:pt idx="260">
                  <c:v>23.5</c:v>
                </c:pt>
                <c:pt idx="261">
                  <c:v>22.999999999999972</c:v>
                </c:pt>
                <c:pt idx="262">
                  <c:v>24.06272531561595</c:v>
                </c:pt>
                <c:pt idx="263">
                  <c:v>20.999999999999943</c:v>
                </c:pt>
                <c:pt idx="264">
                  <c:v>22.201132470629645</c:v>
                </c:pt>
                <c:pt idx="265">
                  <c:v>25.10170320319304</c:v>
                </c:pt>
                <c:pt idx="266">
                  <c:v>29.07409982868775</c:v>
                </c:pt>
                <c:pt idx="267">
                  <c:v>37.217986233436164</c:v>
                </c:pt>
                <c:pt idx="268">
                  <c:v>37.593872409996877</c:v>
                </c:pt>
                <c:pt idx="269">
                  <c:v>38.494139335594127</c:v>
                </c:pt>
                <c:pt idx="270">
                  <c:v>34.999999999999943</c:v>
                </c:pt>
                <c:pt idx="271">
                  <c:v>41.482658506930903</c:v>
                </c:pt>
                <c:pt idx="272">
                  <c:v>36.553264684231507</c:v>
                </c:pt>
                <c:pt idx="273">
                  <c:v>33.866019103936708</c:v>
                </c:pt>
                <c:pt idx="274">
                  <c:v>26.52084473373354</c:v>
                </c:pt>
                <c:pt idx="275">
                  <c:v>30</c:v>
                </c:pt>
                <c:pt idx="276">
                  <c:v>22.624999999927738</c:v>
                </c:pt>
                <c:pt idx="277">
                  <c:v>13.24999999987665</c:v>
                </c:pt>
                <c:pt idx="278">
                  <c:v>23.85052129449393</c:v>
                </c:pt>
                <c:pt idx="279">
                  <c:v>33.999999999851099</c:v>
                </c:pt>
                <c:pt idx="280">
                  <c:v>40.124999999872898</c:v>
                </c:pt>
                <c:pt idx="281">
                  <c:v>32.749999999910131</c:v>
                </c:pt>
                <c:pt idx="282">
                  <c:v>33.140784093523635</c:v>
                </c:pt>
                <c:pt idx="283">
                  <c:v>32</c:v>
                </c:pt>
                <c:pt idx="284">
                  <c:v>31</c:v>
                </c:pt>
                <c:pt idx="285">
                  <c:v>20.568193072157953</c:v>
                </c:pt>
                <c:pt idx="286">
                  <c:v>27.5</c:v>
                </c:pt>
                <c:pt idx="287">
                  <c:v>32.5</c:v>
                </c:pt>
                <c:pt idx="288">
                  <c:v>39.638563183949202</c:v>
                </c:pt>
                <c:pt idx="289">
                  <c:v>39.899999999999977</c:v>
                </c:pt>
                <c:pt idx="290">
                  <c:v>40.599999999999966</c:v>
                </c:pt>
                <c:pt idx="291">
                  <c:v>39.703681207860654</c:v>
                </c:pt>
                <c:pt idx="292">
                  <c:v>30.5</c:v>
                </c:pt>
                <c:pt idx="293">
                  <c:v>56.290553628019254</c:v>
                </c:pt>
                <c:pt idx="294">
                  <c:v>27.999999998847414</c:v>
                </c:pt>
                <c:pt idx="295">
                  <c:v>25.499999999067541</c:v>
                </c:pt>
                <c:pt idx="296">
                  <c:v>18.49999999953377</c:v>
                </c:pt>
                <c:pt idx="297">
                  <c:v>33</c:v>
                </c:pt>
                <c:pt idx="298">
                  <c:v>27.666666666666657</c:v>
                </c:pt>
                <c:pt idx="299">
                  <c:v>25.833333333333314</c:v>
                </c:pt>
                <c:pt idx="300">
                  <c:v>21</c:v>
                </c:pt>
                <c:pt idx="301">
                  <c:v>25.666709893887543</c:v>
                </c:pt>
                <c:pt idx="302">
                  <c:v>27.833354946943771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3-4BBC-9C94-466ECCF8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597024"/>
        <c:axId val="1781592448"/>
      </c:areaChart>
      <c:dateAx>
        <c:axId val="1781597024"/>
        <c:scaling>
          <c:orientation val="minMax"/>
          <c:min val="423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2448"/>
        <c:crosses val="autoZero"/>
        <c:auto val="1"/>
        <c:lblOffset val="100"/>
        <c:baseTimeUnit val="days"/>
      </c:dateAx>
      <c:valAx>
        <c:axId val="1781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Spread (bps)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7815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20</xdr:col>
      <xdr:colOff>224584</xdr:colOff>
      <xdr:row>21</xdr:row>
      <xdr:rowOff>1333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20A242-7FD8-45FE-8811-B9C988574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20</xdr:col>
      <xdr:colOff>224584</xdr:colOff>
      <xdr:row>38</xdr:row>
      <xdr:rowOff>1333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575C33-DBF4-45D2-9C93-BFC30452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224584</xdr:colOff>
      <xdr:row>55</xdr:row>
      <xdr:rowOff>1334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E82A87A-A69C-44B0-B85A-1D94BA5C2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224584</xdr:colOff>
      <xdr:row>72</xdr:row>
      <xdr:rowOff>1334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26E55A5-9E95-4AD7-A950-9A9EE8A3F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20</xdr:col>
      <xdr:colOff>224584</xdr:colOff>
      <xdr:row>21</xdr:row>
      <xdr:rowOff>1333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3ADDAF-7C9F-43D0-A163-59F3F82FB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20</xdr:col>
      <xdr:colOff>224584</xdr:colOff>
      <xdr:row>38</xdr:row>
      <xdr:rowOff>1334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44BBBE7-A317-49C2-8399-C32CAE724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224584</xdr:colOff>
      <xdr:row>55</xdr:row>
      <xdr:rowOff>1333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60A1343-958E-46DE-916C-DEC0D0659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224584</xdr:colOff>
      <xdr:row>72</xdr:row>
      <xdr:rowOff>1333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03DFA8E-F836-4CBE-A4D5-F63C1EA6A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22</xdr:row>
      <xdr:rowOff>0</xdr:rowOff>
    </xdr:from>
    <xdr:to>
      <xdr:col>20</xdr:col>
      <xdr:colOff>224584</xdr:colOff>
      <xdr:row>38</xdr:row>
      <xdr:rowOff>1334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8528E90-B871-4EDE-AF64-45C0BEC9B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224584</xdr:colOff>
      <xdr:row>55</xdr:row>
      <xdr:rowOff>1333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EC0DF26-DBA5-40F1-87A4-14B5230E6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224584</xdr:colOff>
      <xdr:row>72</xdr:row>
      <xdr:rowOff>1333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DD2F893-D41E-4DE7-BF07-1098BE292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20</xdr:col>
      <xdr:colOff>224584</xdr:colOff>
      <xdr:row>21</xdr:row>
      <xdr:rowOff>1333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8782B94-719E-45DE-99D7-72980469F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st056\PDMSdirs\Current%20Work\PC\9-05\9-05046\9-05046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Current%20Work\PC\9-05\9-05046\9-05046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ProForma"/>
      <sheetName val="__FDSCACHE__"/>
      <sheetName val="Output"/>
      <sheetName val="Sheet1"/>
      <sheetName val="Corp Overhead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Corp_Overhead"/>
      <sheetName val="20_year1"/>
      <sheetName val="ten_year1"/>
      <sheetName val="5_year1"/>
      <sheetName val="Trading_Summary1"/>
      <sheetName val="Expected_European_Inv1"/>
      <sheetName val="Diageo's_investor_base1"/>
      <sheetName val="sales_vol_1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Corp_Overhead1"/>
      <sheetName val="20_year2"/>
      <sheetName val="ten_year2"/>
      <sheetName val="5_year2"/>
      <sheetName val="Trading_Summary2"/>
      <sheetName val="Expected_European_Inv2"/>
      <sheetName val="Diageo's_investor_base2"/>
      <sheetName val="sales_vol_2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Corp_Overhead2"/>
      <sheetName val="MWC"/>
      <sheetName val="oldSEG"/>
      <sheetName val="Quarters"/>
      <sheetName val="CAPEX"/>
      <sheetName val="Parameters"/>
      <sheetName val="INPUT ACQUIROR DATA"/>
      <sheetName val="Assumptions"/>
      <sheetName val="Transaction-Assum."/>
      <sheetName val="Gráfico"/>
      <sheetName val="Data"/>
      <sheetName val="All Sum"/>
      <sheetName val="9-05046L"/>
      <sheetName val="Input Projected"/>
      <sheetName val="Summary Financials"/>
      <sheetName val="P&amp;L --KRON"/>
      <sheetName val="P&amp;L -BayTV"/>
      <sheetName val="Amarillo I-40-HI"/>
      <sheetName val="LTM"/>
      <sheetName val="CREDIT STATS"/>
      <sheetName val="DropZone"/>
      <sheetName val="Cover"/>
      <sheetName val="Total Firm"/>
      <sheetName val="Data for 03-04 Base Position"/>
      <sheetName val="215002"/>
      <sheetName val="Prop Model"/>
      <sheetName val="BS Rollup"/>
      <sheetName val="company"/>
      <sheetName val="salesvol_"/>
      <sheetName val="MktAss"/>
      <sheetName val="Delhaize"/>
      <sheetName val="Office Data"/>
      <sheetName val="sales vol_"/>
      <sheetName val="Stock Price"/>
      <sheetName val="Financials"/>
      <sheetName val="Stock_Price"/>
      <sheetName val="sales_vol_3"/>
      <sheetName val="Stock_Price1"/>
      <sheetName val="sales_vol_4"/>
      <sheetName val="sales_vol_5"/>
      <sheetName val="Stock_Price2"/>
      <sheetName val="consolidated"/>
      <sheetName val="BTMAIN"/>
      <sheetName val="OPER"/>
      <sheetName val="Summary"/>
      <sheetName val="RSR"/>
      <sheetName val="Weeklies"/>
      <sheetName val="Opportunity Codes "/>
      <sheetName val="2013"/>
      <sheetName val="Sheet2"/>
      <sheetName val="Sheet3"/>
      <sheetName val="Sheet4"/>
      <sheetName val="Total"/>
      <sheetName val="CAPITAL PH1"/>
      <sheetName val=" BUDGET P1"/>
      <sheetName val="A"/>
      <sheetName val="EuroInputs"/>
      <sheetName val="Financial Overview ShortProfile"/>
      <sheetName val="CUS Image"/>
      <sheetName val="Divisional Model"/>
      <sheetName val="Amort Sched"/>
      <sheetName val="Qcharts"/>
      <sheetName val="Charts"/>
      <sheetName val="Offers G&amp;C"/>
      <sheetName val="Offers GE"/>
      <sheetName val="Offers GS"/>
      <sheetName val="Offers MC"/>
      <sheetName val="Fred Backup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Corp_Overhead3"/>
      <sheetName val="INPUT_ACQUIROR_DATA"/>
      <sheetName val="Transaction-Assum_"/>
      <sheetName val="All_Sum"/>
      <sheetName val="Input_Projected"/>
      <sheetName val="Summary_Financials"/>
      <sheetName val="P&amp;L_--KRON"/>
      <sheetName val="P&amp;L_-BayTV"/>
      <sheetName val="Amarillo_I-40-HI"/>
      <sheetName val="CREDIT_STATS"/>
      <sheetName val="Total_Firm"/>
      <sheetName val="Data_for_03-04_Base_Position"/>
      <sheetName val="Prop_Model"/>
      <sheetName val="BS_Rollup"/>
      <sheetName val="Office_Data"/>
      <sheetName val="Divisional_Model"/>
      <sheetName val="sales_vol_7"/>
      <sheetName val="Stock_Price3"/>
      <sheetName val="Opportunity_Codes_"/>
      <sheetName val="CAPITAL_PH1"/>
      <sheetName val="_BUDGET_P1"/>
      <sheetName val="Financial_Overview_ShortProfile"/>
      <sheetName val="CUS_Image"/>
      <sheetName val="Comps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13199"/>
      <sheetName val="Market"/>
      <sheetName val="Codes"/>
      <sheetName val="Consolidated_Divisions"/>
      <sheetName val="Div1"/>
      <sheetName val="Div2"/>
      <sheetName val="Div3"/>
      <sheetName val="Model"/>
      <sheetName val="Base"/>
      <sheetName val="Fee Schedule"/>
      <sheetName val="Summary Acq"/>
      <sheetName val="Summary Tgt"/>
      <sheetName val="MLP IPO Yields vs MLP Index"/>
      <sheetName val="category uomo"/>
      <sheetName val="contr partner"/>
      <sheetName val="EO-IVA"/>
      <sheetName val="OVIESSE"/>
      <sheetName val="codici - partime"/>
      <sheetName val="Bloom Links"/>
      <sheetName val="PNGOil"/>
      <sheetName val="stmcro"/>
      <sheetName val="NCV Pivot"/>
      <sheetName val="exec sum (ncv) (3)"/>
      <sheetName val="SINTESI"/>
      <sheetName val="Data Control"/>
      <sheetName val="2009-2010 Sales Target2.2"/>
      <sheetName val="Act vs. Budget"/>
      <sheetName val="Company summary"/>
      <sheetName val="Headcount Report"/>
      <sheetName val="Ferco - CCC"/>
      <sheetName val="CCC"/>
      <sheetName val="Project Info"/>
      <sheetName val="Pro forma IS"/>
      <sheetName val="RESUMO"/>
      <sheetName val="GERAL"/>
      <sheetName val="Imob custo"/>
      <sheetName val="Imob dep"/>
      <sheetName val="RLP"/>
      <sheetName val="Equity Main"/>
      <sheetName val="Produtos"/>
      <sheetName val="Serie Fat"/>
      <sheetName val="Serie Filial"/>
      <sheetName val="Country Risk"/>
      <sheetName val="Revisão ativo-passivo"/>
      <sheetName val="XREF"/>
      <sheetName val="brazil risk"/>
      <sheetName val="Control Panel"/>
      <sheetName val="ONYX"/>
      <sheetName val="Quarterly rates"/>
      <sheetName val="Ass"/>
      <sheetName val="Q1 Jan 07"/>
      <sheetName val="Q1 Jan 06"/>
      <sheetName val="Page 6 - Source #2"/>
      <sheetName val="CoCo Descript"/>
      <sheetName val="Controls"/>
      <sheetName val="Lists"/>
      <sheetName val="BS Monthly - AUS"/>
      <sheetName val="DO NOT USE PRINT! Macro Data"/>
      <sheetName val="#REF"/>
      <sheetName val="Main Menu"/>
      <sheetName val="Instructions"/>
      <sheetName val="Profit &amp; Loss"/>
      <sheetName val="Balanço reunião"/>
      <sheetName val="GEN Inputs"/>
      <sheetName val="Inputs"/>
      <sheetName val="Detail"/>
      <sheetName val="SD NA - Revenue - SD"/>
      <sheetName val="Journal Entries"/>
      <sheetName val="Revenue"/>
      <sheetName val="Sheet1 (2)"/>
      <sheetName val="fxrates"/>
      <sheetName val="DCF_L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J34" t="str">
            <v>Europe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>
        <row r="34">
          <cell r="J34" t="str">
            <v>Europe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Financials"/>
      <sheetName val="Stock Price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sales_vol_1"/>
      <sheetName val="Stock_Price"/>
      <sheetName val="20_year1"/>
      <sheetName val="ten_year1"/>
      <sheetName val="5_year1"/>
      <sheetName val="Trading_Summary1"/>
      <sheetName val="Expected_European_Inv1"/>
      <sheetName val="Diageo's_investor_base1"/>
      <sheetName val="sales_vol_2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sales_vol_3"/>
      <sheetName val="Stock_Price1"/>
      <sheetName val="20_year2"/>
      <sheetName val="ten_year2"/>
      <sheetName val="5_year2"/>
      <sheetName val="Trading_Summary2"/>
      <sheetName val="Expected_European_Inv2"/>
      <sheetName val="Diageo's_investor_base2"/>
      <sheetName val="sales_vol_4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sales_vol_5"/>
      <sheetName val="Stock_Price2"/>
      <sheetName val="consolidated"/>
      <sheetName val="Input Projected"/>
      <sheetName val="BTMAIN"/>
      <sheetName val="OPER"/>
      <sheetName val="Assumptions"/>
      <sheetName val="oldSEG"/>
      <sheetName val="Quarters"/>
      <sheetName val="Weeklies"/>
      <sheetName val="Opportunity Codes "/>
      <sheetName val="2013"/>
      <sheetName val="Sheet1"/>
      <sheetName val="Sheet2"/>
      <sheetName val="Sheet3"/>
      <sheetName val="Sheet4"/>
      <sheetName val="Summary"/>
      <sheetName val="RSR"/>
      <sheetName val="CAPITAL PH1"/>
      <sheetName val=" BUDGET P1"/>
      <sheetName val="Total"/>
      <sheetName val="9-05046L"/>
      <sheetName val="Delhaize"/>
      <sheetName val="EuroInputs"/>
      <sheetName val="A"/>
      <sheetName val="MktAss"/>
      <sheetName val="Financial Overview ShortProfile"/>
      <sheetName val="CUS Image"/>
      <sheetName val="Input"/>
      <sheetName val="ProForma"/>
      <sheetName val="__FDSCACHE__"/>
      <sheetName val="Output"/>
      <sheetName val="Prop Model"/>
      <sheetName val="Office Data"/>
      <sheetName val="Corp Overhead"/>
      <sheetName val="MWC"/>
      <sheetName val="Corp_Overhead"/>
      <sheetName val="Corp_Overhead1"/>
      <sheetName val="Corp_Overhead2"/>
      <sheetName val="CAPEX"/>
      <sheetName val="Parameters"/>
      <sheetName val="INPUT ACQUIROR DATA"/>
      <sheetName val="Transaction-Assum."/>
      <sheetName val="Gráfico"/>
      <sheetName val="P&amp;L --KRON"/>
      <sheetName val="P&amp;L -BayTV"/>
      <sheetName val="Data"/>
      <sheetName val="All Sum"/>
      <sheetName val="Amarillo I-40-HI"/>
      <sheetName val="Summary Financials"/>
      <sheetName val="LTM"/>
      <sheetName val="CREDIT STATS"/>
      <sheetName val="DropZone"/>
      <sheetName val="Cover"/>
      <sheetName val="Total Firm"/>
      <sheetName val="Data for 03-04 Base Position"/>
      <sheetName val="215002"/>
      <sheetName val="company"/>
      <sheetName val="BS Rollup"/>
      <sheetName val="Qcharts"/>
      <sheetName val="Charts"/>
      <sheetName val="Offers G&amp;C"/>
      <sheetName val="Offers GE"/>
      <sheetName val="Offers GS"/>
      <sheetName val="Offers MC"/>
      <sheetName val="13199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PNGOil"/>
      <sheetName val="stmcro"/>
      <sheetName val="20_year3"/>
      <sheetName val="ten_year3"/>
      <sheetName val="5_year3"/>
      <sheetName val="Trading_Summary3"/>
      <sheetName val="Expected_European_Inv3"/>
      <sheetName val="Diageo's_investor_base3"/>
      <sheetName val="sales_vol_6"/>
      <sheetName val="spread_perf_3"/>
      <sheetName val="spread_23"/>
      <sheetName val="Global_dist3"/>
      <sheetName val="Global_distribution3"/>
      <sheetName val="Internat_dist3"/>
      <sheetName val="Post_launch_(6)3"/>
      <sheetName val="Recent_trading_(7)3"/>
      <sheetName val="sales_vol_7"/>
      <sheetName val="Stock_Price3"/>
      <sheetName val="Input_Projected"/>
      <sheetName val="Opportunity_Codes_"/>
      <sheetName val="CAPITAL_PH1"/>
      <sheetName val="_BUDGET_P1"/>
      <sheetName val="Financial_Overview_ShortProfile"/>
      <sheetName val="CUS_Image"/>
      <sheetName val="Prop_Model"/>
      <sheetName val="Office_Data"/>
      <sheetName val="Corp_Overhead3"/>
      <sheetName val="INPUT_ACQUIROR_DATA"/>
      <sheetName val="Transaction-Assum_"/>
      <sheetName val="All_Sum"/>
      <sheetName val="P&amp;L_--KRON"/>
      <sheetName val="P&amp;L_-BayTV"/>
      <sheetName val="Summary_Financials"/>
      <sheetName val="Amarillo_I-40-HI"/>
      <sheetName val="CREDIT_STATS"/>
      <sheetName val="Total_Firm"/>
      <sheetName val="Data_for_03-04_Base_Position"/>
      <sheetName val="BS_Rollup"/>
      <sheetName val="Codes"/>
      <sheetName val="NCV Pivot"/>
      <sheetName val="exec sum (ncv) (3)"/>
      <sheetName val="Data Control"/>
      <sheetName val="Divisional Model"/>
      <sheetName val="codici - partime"/>
      <sheetName val="contr partner"/>
      <sheetName val="Bloom Links"/>
      <sheetName val="category uomo"/>
      <sheetName val="EO-IVA"/>
      <sheetName val="SINTESI"/>
      <sheetName val="OVIESSE"/>
      <sheetName val="2009-2010 Sales Target2.2"/>
      <sheetName val="Act vs. Budget"/>
      <sheetName val="Amort Sched"/>
      <sheetName val="Comps"/>
      <sheetName val="Divisional_Model"/>
      <sheetName val="Market"/>
      <sheetName val="Headcount Report"/>
      <sheetName val="Ferco - CCC"/>
      <sheetName val="CCC"/>
      <sheetName val="Pro forma IS"/>
      <sheetName val="Project Info"/>
      <sheetName val="Company summary"/>
      <sheetName val="SD NA - Revenue - SD"/>
      <sheetName val="Model"/>
      <sheetName val="MLP IPO Yields vs MLP Index"/>
      <sheetName val="Control Panel"/>
      <sheetName val="Country Risk"/>
      <sheetName val="Quarterly rates"/>
      <sheetName val="Consolidated_Divisions"/>
      <sheetName val="Div1"/>
      <sheetName val="Div2"/>
      <sheetName val="Div3"/>
      <sheetName val="DO NOT USE PRINT! Macro Data"/>
      <sheetName val="#REF"/>
      <sheetName val="Main Menu"/>
      <sheetName val="Instructions"/>
      <sheetName val="Profit &amp; Loss"/>
      <sheetName val="Balanço reunião"/>
      <sheetName val="GEN Inputs"/>
      <sheetName val="Inputs"/>
      <sheetName val="Detail"/>
      <sheetName val="RESUMO"/>
      <sheetName val="GERAL"/>
      <sheetName val="Imob custo"/>
      <sheetName val="Imob dep"/>
      <sheetName val="RLP"/>
      <sheetName val="Equity Main"/>
      <sheetName val="Produtos"/>
      <sheetName val="Serie Fat"/>
      <sheetName val="Serie Filial"/>
      <sheetName val="Revisão ativo-passivo"/>
      <sheetName val="XREF"/>
      <sheetName val="brazil risk"/>
      <sheetName val="ONYX"/>
      <sheetName val="Ass"/>
      <sheetName val="Q1 Jan 07"/>
      <sheetName val="Q1 Jan 06"/>
      <sheetName val="Page 6 - Source #2"/>
      <sheetName val="CoCo Descript"/>
      <sheetName val="Controls"/>
      <sheetName val="Lists"/>
      <sheetName val="BS Monthly - AUS"/>
      <sheetName val="Journal Entries"/>
      <sheetName val="Revenue"/>
      <sheetName val="Sheet1 (2)"/>
      <sheetName val="f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  <row r="398">
          <cell r="J398" t="str">
            <v>Europe</v>
          </cell>
        </row>
        <row r="399">
          <cell r="J399" t="str">
            <v>Other</v>
          </cell>
        </row>
        <row r="400">
          <cell r="J400" t="str">
            <v>Swiss</v>
          </cell>
        </row>
        <row r="401">
          <cell r="J401" t="str">
            <v>UK</v>
          </cell>
        </row>
        <row r="1121">
          <cell r="I1121" t="str">
            <v>Europe</v>
          </cell>
        </row>
        <row r="1122">
          <cell r="I1122" t="str">
            <v>Swiss</v>
          </cell>
        </row>
        <row r="1632">
          <cell r="I1632" t="str">
            <v>Europe</v>
          </cell>
        </row>
        <row r="1633">
          <cell r="I1633" t="str">
            <v>Other</v>
          </cell>
        </row>
        <row r="1634">
          <cell r="I1634" t="str">
            <v>Swiss</v>
          </cell>
        </row>
        <row r="1635">
          <cell r="I1635" t="str">
            <v>UK</v>
          </cell>
        </row>
        <row r="2248">
          <cell r="I2248" t="str">
            <v>Europe</v>
          </cell>
        </row>
        <row r="2249">
          <cell r="I2249" t="str">
            <v>Other</v>
          </cell>
        </row>
        <row r="2250">
          <cell r="I2250" t="str">
            <v>Swiss</v>
          </cell>
        </row>
        <row r="2251">
          <cell r="I2251" t="str">
            <v>UK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>
        <row r="34">
          <cell r="J34" t="str">
            <v>Europe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PresXpress_Print_Theme">
  <a:themeElements>
    <a:clrScheme name="Custom 1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CBCBCD"/>
      </a:accent1>
      <a:accent2>
        <a:srgbClr val="6FB6DF"/>
      </a:accent2>
      <a:accent3>
        <a:srgbClr val="464749"/>
      </a:accent3>
      <a:accent4>
        <a:srgbClr val="CDD760"/>
      </a:accent4>
      <a:accent5>
        <a:srgbClr val="AEB0B3"/>
      </a:accent5>
      <a:accent6>
        <a:srgbClr val="A1CCE4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E80B-7E53-4BD1-860F-1C80F96C76FF}">
  <sheetPr>
    <pageSetUpPr fitToPage="1"/>
  </sheetPr>
  <dimension ref="A1:AB572"/>
  <sheetViews>
    <sheetView showGridLines="0" tabSelected="1" zoomScale="90" zoomScaleNormal="90" workbookViewId="0">
      <selection sqref="A1:XFD1"/>
    </sheetView>
  </sheetViews>
  <sheetFormatPr defaultRowHeight="12.75" customHeight="1"/>
  <cols>
    <col min="1" max="1" width="2.625" style="20" customWidth="1"/>
    <col min="2" max="2" width="12.625" style="49" customWidth="1"/>
    <col min="3" max="3" width="8.625" style="50" customWidth="1"/>
    <col min="4" max="4" width="8.625" style="47" customWidth="1"/>
    <col min="5" max="5" width="8.625" style="49" customWidth="1"/>
    <col min="6" max="6" width="8.625" style="50" customWidth="1"/>
    <col min="7" max="7" width="8.625" style="47" customWidth="1"/>
    <col min="8" max="8" width="8.625" style="49" customWidth="1"/>
    <col min="9" max="12" width="12.625" style="46" customWidth="1"/>
    <col min="13" max="14" width="9" style="20"/>
    <col min="15" max="15" width="9" style="20" customWidth="1"/>
    <col min="16" max="16384" width="9" style="20"/>
  </cols>
  <sheetData>
    <row r="1" spans="1:28" s="64" customFormat="1" ht="14.85" customHeight="1">
      <c r="A1" s="63" t="s">
        <v>13</v>
      </c>
    </row>
    <row r="2" spans="1:28" s="5" customFormat="1" ht="14.85" customHeight="1">
      <c r="B2" s="1" t="s">
        <v>10</v>
      </c>
      <c r="C2" s="2"/>
      <c r="D2" s="3"/>
      <c r="E2" s="2"/>
      <c r="F2" s="2"/>
      <c r="G2" s="3"/>
      <c r="H2" s="2"/>
      <c r="I2" s="2"/>
      <c r="J2" s="2"/>
      <c r="K2" s="2"/>
      <c r="L2" s="4"/>
    </row>
    <row r="3" spans="1:28" s="5" customFormat="1" ht="14.85" customHeight="1">
      <c r="B3" s="6"/>
      <c r="C3" s="7" t="s">
        <v>7</v>
      </c>
      <c r="D3" s="8"/>
      <c r="E3" s="9"/>
      <c r="F3" s="9"/>
      <c r="G3" s="8"/>
      <c r="H3" s="10"/>
      <c r="I3" s="11" t="s">
        <v>8</v>
      </c>
      <c r="J3" s="12"/>
      <c r="K3" s="12"/>
      <c r="L3" s="13"/>
    </row>
    <row r="4" spans="1:28" s="19" customFormat="1" ht="14.85" customHeight="1">
      <c r="B4" s="14"/>
      <c r="C4" s="15" t="s">
        <v>4</v>
      </c>
      <c r="D4" s="16"/>
      <c r="E4" s="17"/>
      <c r="F4" s="15" t="s">
        <v>5</v>
      </c>
      <c r="G4" s="16"/>
      <c r="H4" s="17"/>
      <c r="I4" s="15" t="s">
        <v>4</v>
      </c>
      <c r="J4" s="17"/>
      <c r="K4" s="15" t="s">
        <v>5</v>
      </c>
      <c r="L4" s="1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19" customFormat="1" ht="14.85" customHeight="1">
      <c r="B5" s="21" t="s">
        <v>1</v>
      </c>
      <c r="C5" s="22" t="s">
        <v>0</v>
      </c>
      <c r="D5" s="23" t="s">
        <v>2</v>
      </c>
      <c r="E5" s="24" t="s">
        <v>6</v>
      </c>
      <c r="F5" s="22" t="s">
        <v>0</v>
      </c>
      <c r="G5" s="23" t="s">
        <v>2</v>
      </c>
      <c r="H5" s="24" t="s">
        <v>6</v>
      </c>
      <c r="I5" s="22" t="s">
        <v>9</v>
      </c>
      <c r="J5" s="24" t="s">
        <v>3</v>
      </c>
      <c r="K5" s="22" t="s">
        <v>9</v>
      </c>
      <c r="L5" s="24" t="s">
        <v>3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19" customFormat="1" ht="14.85" customHeight="1">
      <c r="B6" s="25">
        <v>44847</v>
      </c>
      <c r="C6" s="26">
        <v>85</v>
      </c>
      <c r="D6" s="27">
        <v>96.5</v>
      </c>
      <c r="E6" s="28">
        <f t="shared" ref="E6:E69" si="0">D6-C6</f>
        <v>11.5</v>
      </c>
      <c r="F6" s="26">
        <v>110</v>
      </c>
      <c r="G6" s="29">
        <v>120</v>
      </c>
      <c r="H6" s="28">
        <f t="shared" ref="H6:H69" si="1">G6-F6</f>
        <v>10</v>
      </c>
      <c r="I6" s="30"/>
      <c r="J6" s="31"/>
      <c r="K6" s="30"/>
      <c r="L6" s="3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19" customFormat="1" ht="14.85" customHeight="1">
      <c r="B7" s="25">
        <v>44840</v>
      </c>
      <c r="C7" s="26">
        <v>80</v>
      </c>
      <c r="D7" s="29">
        <v>90</v>
      </c>
      <c r="E7" s="28">
        <f t="shared" si="0"/>
        <v>10</v>
      </c>
      <c r="F7" s="26">
        <v>105</v>
      </c>
      <c r="G7" s="29">
        <v>115</v>
      </c>
      <c r="H7" s="28">
        <f t="shared" si="1"/>
        <v>10</v>
      </c>
      <c r="I7" s="30"/>
      <c r="J7" s="31"/>
      <c r="K7" s="30"/>
      <c r="L7" s="3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19" customFormat="1" ht="14.85" customHeight="1">
      <c r="B8" s="25">
        <v>44833</v>
      </c>
      <c r="C8" s="26">
        <v>80</v>
      </c>
      <c r="D8" s="29">
        <v>90</v>
      </c>
      <c r="E8" s="28">
        <f t="shared" si="0"/>
        <v>10</v>
      </c>
      <c r="F8" s="26">
        <v>105</v>
      </c>
      <c r="G8" s="29">
        <v>115</v>
      </c>
      <c r="H8" s="28">
        <f t="shared" si="1"/>
        <v>10</v>
      </c>
      <c r="I8" s="30"/>
      <c r="J8" s="31"/>
      <c r="K8" s="30"/>
      <c r="L8" s="3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9" customFormat="1" ht="14.85" customHeight="1">
      <c r="B9" s="25">
        <v>44826</v>
      </c>
      <c r="C9" s="26">
        <v>75</v>
      </c>
      <c r="D9" s="29">
        <v>88</v>
      </c>
      <c r="E9" s="28">
        <f t="shared" si="0"/>
        <v>13</v>
      </c>
      <c r="F9" s="26">
        <v>95</v>
      </c>
      <c r="G9" s="29">
        <v>108</v>
      </c>
      <c r="H9" s="28">
        <f t="shared" si="1"/>
        <v>13</v>
      </c>
      <c r="I9" s="30"/>
      <c r="J9" s="31"/>
      <c r="K9" s="30"/>
      <c r="L9" s="3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9" customFormat="1" ht="14.85" customHeight="1">
      <c r="B10" s="25">
        <v>44819</v>
      </c>
      <c r="C10" s="26">
        <v>75</v>
      </c>
      <c r="D10" s="29">
        <v>88</v>
      </c>
      <c r="E10" s="28">
        <f t="shared" si="0"/>
        <v>13</v>
      </c>
      <c r="F10" s="26">
        <v>95</v>
      </c>
      <c r="G10" s="29">
        <v>108</v>
      </c>
      <c r="H10" s="28">
        <f t="shared" si="1"/>
        <v>13</v>
      </c>
      <c r="I10" s="30"/>
      <c r="J10" s="31"/>
      <c r="K10" s="30"/>
      <c r="L10" s="3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9" customFormat="1" ht="14.85" customHeight="1">
      <c r="B11" s="25">
        <v>44812</v>
      </c>
      <c r="C11" s="26">
        <v>74</v>
      </c>
      <c r="D11" s="29">
        <v>88</v>
      </c>
      <c r="E11" s="28">
        <f t="shared" si="0"/>
        <v>14</v>
      </c>
      <c r="F11" s="26">
        <v>95</v>
      </c>
      <c r="G11" s="29">
        <v>108</v>
      </c>
      <c r="H11" s="28">
        <f t="shared" si="1"/>
        <v>13</v>
      </c>
      <c r="I11" s="30"/>
      <c r="J11" s="31"/>
      <c r="K11" s="30"/>
      <c r="L11" s="3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9" customFormat="1" ht="14.85" customHeight="1">
      <c r="B12" s="25">
        <v>44805</v>
      </c>
      <c r="C12" s="26">
        <v>75</v>
      </c>
      <c r="D12" s="29">
        <v>90</v>
      </c>
      <c r="E12" s="28">
        <f t="shared" si="0"/>
        <v>15</v>
      </c>
      <c r="F12" s="32">
        <f>AVERAGE(95,98)</f>
        <v>96.5</v>
      </c>
      <c r="G12" s="29">
        <v>110</v>
      </c>
      <c r="H12" s="28">
        <f t="shared" si="1"/>
        <v>13.5</v>
      </c>
      <c r="I12" s="30"/>
      <c r="J12" s="31"/>
      <c r="K12" s="30"/>
      <c r="L12" s="3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9" customFormat="1" ht="14.85" customHeight="1">
      <c r="B13" s="25">
        <v>44798</v>
      </c>
      <c r="C13" s="26">
        <v>78</v>
      </c>
      <c r="D13" s="29">
        <v>93</v>
      </c>
      <c r="E13" s="28">
        <f t="shared" si="0"/>
        <v>15</v>
      </c>
      <c r="F13" s="26">
        <v>98</v>
      </c>
      <c r="G13" s="29">
        <v>115</v>
      </c>
      <c r="H13" s="28">
        <f t="shared" si="1"/>
        <v>17</v>
      </c>
      <c r="I13" s="30"/>
      <c r="J13" s="31"/>
      <c r="K13" s="30"/>
      <c r="L13" s="3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4.85" customHeight="1">
      <c r="B14" s="25">
        <v>44792</v>
      </c>
      <c r="C14" s="32">
        <v>79</v>
      </c>
      <c r="D14" s="27">
        <v>93</v>
      </c>
      <c r="E14" s="28">
        <f t="shared" si="0"/>
        <v>14</v>
      </c>
      <c r="F14" s="32">
        <v>99</v>
      </c>
      <c r="G14" s="27">
        <v>120</v>
      </c>
      <c r="H14" s="28">
        <f t="shared" si="1"/>
        <v>21</v>
      </c>
      <c r="I14" s="33"/>
      <c r="J14" s="34"/>
      <c r="K14" s="33"/>
      <c r="L14" s="35"/>
    </row>
    <row r="15" spans="1:28" ht="14.85" customHeight="1">
      <c r="B15" s="25">
        <v>44785</v>
      </c>
      <c r="C15" s="32">
        <v>79</v>
      </c>
      <c r="D15" s="27">
        <v>95</v>
      </c>
      <c r="E15" s="28">
        <f t="shared" si="0"/>
        <v>16</v>
      </c>
      <c r="F15" s="32">
        <v>101</v>
      </c>
      <c r="G15" s="27">
        <v>115</v>
      </c>
      <c r="H15" s="28">
        <f t="shared" si="1"/>
        <v>14</v>
      </c>
      <c r="I15" s="33">
        <v>80</v>
      </c>
      <c r="J15" s="36">
        <v>93</v>
      </c>
      <c r="K15" s="33">
        <v>102</v>
      </c>
      <c r="L15" s="35"/>
    </row>
    <row r="16" spans="1:28" ht="14.85" customHeight="1">
      <c r="B16" s="25">
        <v>44778</v>
      </c>
      <c r="C16" s="32">
        <v>79</v>
      </c>
      <c r="D16" s="27">
        <v>99</v>
      </c>
      <c r="E16" s="28">
        <f t="shared" si="0"/>
        <v>20</v>
      </c>
      <c r="F16" s="32">
        <v>100</v>
      </c>
      <c r="G16" s="27">
        <v>120</v>
      </c>
      <c r="H16" s="28">
        <f t="shared" si="1"/>
        <v>20</v>
      </c>
      <c r="I16" s="33">
        <v>80</v>
      </c>
      <c r="J16" s="35"/>
      <c r="K16" s="33"/>
      <c r="L16" s="35"/>
    </row>
    <row r="17" spans="2:12" ht="14.85" customHeight="1">
      <c r="B17" s="25">
        <v>44770</v>
      </c>
      <c r="C17" s="32">
        <v>95</v>
      </c>
      <c r="D17" s="27">
        <v>120</v>
      </c>
      <c r="E17" s="28">
        <f t="shared" si="0"/>
        <v>25</v>
      </c>
      <c r="F17" s="32">
        <v>115</v>
      </c>
      <c r="G17" s="27">
        <v>140</v>
      </c>
      <c r="H17" s="28">
        <f t="shared" si="1"/>
        <v>25</v>
      </c>
      <c r="I17" s="33"/>
      <c r="J17" s="35"/>
      <c r="K17" s="33"/>
      <c r="L17" s="35"/>
    </row>
    <row r="18" spans="2:12" ht="14.85" customHeight="1">
      <c r="B18" s="25">
        <v>44763</v>
      </c>
      <c r="C18" s="32">
        <v>95</v>
      </c>
      <c r="D18" s="27">
        <v>117.5</v>
      </c>
      <c r="E18" s="28">
        <f t="shared" si="0"/>
        <v>22.5</v>
      </c>
      <c r="F18" s="32">
        <v>120</v>
      </c>
      <c r="G18" s="27">
        <v>142.5</v>
      </c>
      <c r="H18" s="28">
        <f t="shared" si="1"/>
        <v>22.5</v>
      </c>
      <c r="I18" s="33"/>
      <c r="J18" s="35"/>
      <c r="K18" s="33"/>
      <c r="L18" s="35"/>
    </row>
    <row r="19" spans="2:12" ht="14.85" customHeight="1">
      <c r="B19" s="25">
        <v>44756</v>
      </c>
      <c r="C19" s="32">
        <v>95</v>
      </c>
      <c r="D19" s="27">
        <v>125</v>
      </c>
      <c r="E19" s="28">
        <f t="shared" si="0"/>
        <v>30</v>
      </c>
      <c r="F19" s="32">
        <v>120</v>
      </c>
      <c r="G19" s="27">
        <v>150</v>
      </c>
      <c r="H19" s="28">
        <f t="shared" si="1"/>
        <v>30</v>
      </c>
      <c r="I19" s="33"/>
      <c r="J19" s="35"/>
      <c r="K19" s="33"/>
      <c r="L19" s="35"/>
    </row>
    <row r="20" spans="2:12" ht="14.85" customHeight="1">
      <c r="B20" s="25">
        <v>44749</v>
      </c>
      <c r="C20" s="32">
        <v>89</v>
      </c>
      <c r="D20" s="27">
        <v>120</v>
      </c>
      <c r="E20" s="28">
        <f t="shared" si="0"/>
        <v>31</v>
      </c>
      <c r="F20" s="32">
        <v>115</v>
      </c>
      <c r="G20" s="27">
        <v>145</v>
      </c>
      <c r="H20" s="28">
        <f t="shared" si="1"/>
        <v>30</v>
      </c>
      <c r="I20" s="33"/>
      <c r="J20" s="35"/>
      <c r="K20" s="33"/>
      <c r="L20" s="35"/>
    </row>
    <row r="21" spans="2:12" ht="14.85" customHeight="1">
      <c r="B21" s="25">
        <v>44742</v>
      </c>
      <c r="C21" s="32">
        <v>86.5</v>
      </c>
      <c r="D21" s="27">
        <v>110</v>
      </c>
      <c r="E21" s="28">
        <f t="shared" si="0"/>
        <v>23.5</v>
      </c>
      <c r="F21" s="32">
        <v>115</v>
      </c>
      <c r="G21" s="27">
        <v>135</v>
      </c>
      <c r="H21" s="28">
        <f t="shared" si="1"/>
        <v>20</v>
      </c>
      <c r="I21" s="33"/>
      <c r="J21" s="35"/>
      <c r="K21" s="33"/>
      <c r="L21" s="35"/>
    </row>
    <row r="22" spans="2:12" ht="14.85" customHeight="1">
      <c r="B22" s="25">
        <v>44735</v>
      </c>
      <c r="C22" s="32">
        <v>89</v>
      </c>
      <c r="D22" s="27">
        <v>105</v>
      </c>
      <c r="E22" s="28">
        <f t="shared" si="0"/>
        <v>16</v>
      </c>
      <c r="F22" s="32">
        <v>115</v>
      </c>
      <c r="G22" s="27">
        <v>130</v>
      </c>
      <c r="H22" s="28">
        <f t="shared" si="1"/>
        <v>15</v>
      </c>
      <c r="I22" s="33"/>
      <c r="J22" s="35"/>
      <c r="K22" s="33"/>
      <c r="L22" s="35"/>
    </row>
    <row r="23" spans="2:12" ht="14.85" customHeight="1">
      <c r="B23" s="25">
        <v>44728</v>
      </c>
      <c r="C23" s="32">
        <v>89</v>
      </c>
      <c r="D23" s="27">
        <v>107.5</v>
      </c>
      <c r="E23" s="28">
        <f t="shared" si="0"/>
        <v>18.5</v>
      </c>
      <c r="F23" s="32">
        <v>115</v>
      </c>
      <c r="G23" s="27">
        <v>130</v>
      </c>
      <c r="H23" s="28">
        <f t="shared" si="1"/>
        <v>15</v>
      </c>
      <c r="I23" s="33"/>
      <c r="J23" s="35"/>
      <c r="K23" s="33"/>
      <c r="L23" s="35"/>
    </row>
    <row r="24" spans="2:12" ht="14.85" customHeight="1">
      <c r="B24" s="25">
        <v>44721</v>
      </c>
      <c r="C24" s="32">
        <v>83</v>
      </c>
      <c r="D24" s="27">
        <v>97.5</v>
      </c>
      <c r="E24" s="28">
        <f t="shared" si="0"/>
        <v>14.5</v>
      </c>
      <c r="F24" s="32">
        <v>107.5</v>
      </c>
      <c r="G24" s="27">
        <v>122.5</v>
      </c>
      <c r="H24" s="28">
        <f t="shared" si="1"/>
        <v>15</v>
      </c>
      <c r="I24" s="33"/>
      <c r="J24" s="35"/>
      <c r="K24" s="33"/>
      <c r="L24" s="35"/>
    </row>
    <row r="25" spans="2:12" ht="14.85" customHeight="1">
      <c r="B25" s="25">
        <v>44714</v>
      </c>
      <c r="C25" s="32">
        <v>88.5</v>
      </c>
      <c r="D25" s="27">
        <v>115</v>
      </c>
      <c r="E25" s="28">
        <f t="shared" si="0"/>
        <v>26.5</v>
      </c>
      <c r="F25" s="32">
        <v>112.5</v>
      </c>
      <c r="G25" s="27">
        <v>135</v>
      </c>
      <c r="H25" s="28">
        <f t="shared" si="1"/>
        <v>22.5</v>
      </c>
      <c r="I25" s="33"/>
      <c r="J25" s="35"/>
      <c r="K25" s="33"/>
      <c r="L25" s="35"/>
    </row>
    <row r="26" spans="2:12" ht="14.85" customHeight="1">
      <c r="B26" s="25">
        <v>44707</v>
      </c>
      <c r="C26" s="32">
        <v>90</v>
      </c>
      <c r="D26" s="27">
        <v>102.5</v>
      </c>
      <c r="E26" s="28">
        <f t="shared" si="0"/>
        <v>12.5</v>
      </c>
      <c r="F26" s="32">
        <v>112.5</v>
      </c>
      <c r="G26" s="27">
        <v>130</v>
      </c>
      <c r="H26" s="28">
        <f t="shared" si="1"/>
        <v>17.5</v>
      </c>
      <c r="I26" s="33">
        <v>90</v>
      </c>
      <c r="J26" s="35"/>
      <c r="K26" s="33"/>
      <c r="L26" s="35"/>
    </row>
    <row r="27" spans="2:12" ht="14.85" customHeight="1">
      <c r="B27" s="25">
        <v>44700</v>
      </c>
      <c r="C27" s="32">
        <v>95</v>
      </c>
      <c r="D27" s="27">
        <v>97.75</v>
      </c>
      <c r="E27" s="28">
        <f t="shared" si="0"/>
        <v>2.75</v>
      </c>
      <c r="F27" s="32">
        <v>115</v>
      </c>
      <c r="G27" s="27">
        <v>122.5</v>
      </c>
      <c r="H27" s="28">
        <f t="shared" si="1"/>
        <v>7.5</v>
      </c>
      <c r="I27" s="33"/>
      <c r="J27" s="35"/>
      <c r="K27" s="33"/>
      <c r="L27" s="35"/>
    </row>
    <row r="28" spans="2:12" ht="14.85" customHeight="1">
      <c r="B28" s="25">
        <v>44693</v>
      </c>
      <c r="C28" s="32">
        <v>83</v>
      </c>
      <c r="D28" s="27">
        <v>93</v>
      </c>
      <c r="E28" s="28">
        <f t="shared" si="0"/>
        <v>10</v>
      </c>
      <c r="F28" s="32">
        <v>105</v>
      </c>
      <c r="G28" s="27">
        <v>115</v>
      </c>
      <c r="H28" s="28">
        <f t="shared" si="1"/>
        <v>10</v>
      </c>
      <c r="I28" s="33"/>
      <c r="J28" s="35"/>
      <c r="K28" s="33">
        <v>105</v>
      </c>
      <c r="L28" s="35"/>
    </row>
    <row r="29" spans="2:12" ht="14.85" customHeight="1">
      <c r="B29" s="25">
        <v>44686</v>
      </c>
      <c r="C29" s="32">
        <v>77</v>
      </c>
      <c r="D29" s="27">
        <v>87</v>
      </c>
      <c r="E29" s="28">
        <f t="shared" si="0"/>
        <v>10</v>
      </c>
      <c r="F29" s="32">
        <v>97</v>
      </c>
      <c r="G29" s="27">
        <v>107</v>
      </c>
      <c r="H29" s="28">
        <f t="shared" si="1"/>
        <v>10</v>
      </c>
      <c r="I29" s="33">
        <v>77</v>
      </c>
      <c r="J29" s="35"/>
      <c r="K29" s="33">
        <v>97</v>
      </c>
      <c r="L29" s="35"/>
    </row>
    <row r="30" spans="2:12" ht="14.85" customHeight="1">
      <c r="B30" s="25">
        <v>44679</v>
      </c>
      <c r="C30" s="32">
        <v>71</v>
      </c>
      <c r="D30" s="27">
        <v>82</v>
      </c>
      <c r="E30" s="28">
        <f t="shared" si="0"/>
        <v>11</v>
      </c>
      <c r="F30" s="32">
        <v>95</v>
      </c>
      <c r="G30" s="27">
        <v>107</v>
      </c>
      <c r="H30" s="28">
        <f t="shared" si="1"/>
        <v>12</v>
      </c>
      <c r="I30" s="33"/>
      <c r="J30" s="35"/>
      <c r="K30" s="33"/>
      <c r="L30" s="35"/>
    </row>
    <row r="31" spans="2:12" ht="14.85" customHeight="1">
      <c r="B31" s="25">
        <v>44672</v>
      </c>
      <c r="C31" s="32">
        <v>69.5</v>
      </c>
      <c r="D31" s="27">
        <v>80</v>
      </c>
      <c r="E31" s="28">
        <f t="shared" si="0"/>
        <v>10.5</v>
      </c>
      <c r="F31" s="32">
        <v>93.5</v>
      </c>
      <c r="G31" s="27">
        <v>105</v>
      </c>
      <c r="H31" s="28">
        <f t="shared" si="1"/>
        <v>11.5</v>
      </c>
      <c r="I31" s="33"/>
      <c r="J31" s="35"/>
      <c r="K31" s="33"/>
      <c r="L31" s="35"/>
    </row>
    <row r="32" spans="2:12" ht="14.85" customHeight="1">
      <c r="B32" s="25">
        <v>44664</v>
      </c>
      <c r="C32" s="32">
        <v>69</v>
      </c>
      <c r="D32" s="27">
        <v>79</v>
      </c>
      <c r="E32" s="28">
        <f t="shared" si="0"/>
        <v>10</v>
      </c>
      <c r="F32" s="32">
        <v>92</v>
      </c>
      <c r="G32" s="27">
        <v>103.5</v>
      </c>
      <c r="H32" s="28">
        <f t="shared" si="1"/>
        <v>11.5</v>
      </c>
      <c r="I32" s="33"/>
      <c r="J32" s="35"/>
      <c r="K32" s="33"/>
      <c r="L32" s="35"/>
    </row>
    <row r="33" spans="2:12" ht="14.85" customHeight="1">
      <c r="B33" s="25">
        <v>44658</v>
      </c>
      <c r="C33" s="32">
        <v>67</v>
      </c>
      <c r="D33" s="27">
        <v>78.5</v>
      </c>
      <c r="E33" s="28">
        <f t="shared" si="0"/>
        <v>11.5</v>
      </c>
      <c r="F33" s="32">
        <v>90</v>
      </c>
      <c r="G33" s="27">
        <v>101.5</v>
      </c>
      <c r="H33" s="28">
        <f t="shared" si="1"/>
        <v>11.5</v>
      </c>
      <c r="I33" s="33"/>
      <c r="J33" s="35"/>
      <c r="K33" s="33"/>
      <c r="L33" s="35"/>
    </row>
    <row r="34" spans="2:12" ht="14.85" customHeight="1">
      <c r="B34" s="25">
        <v>44651</v>
      </c>
      <c r="C34" s="32">
        <v>68</v>
      </c>
      <c r="D34" s="27">
        <v>78</v>
      </c>
      <c r="E34" s="28">
        <f t="shared" si="0"/>
        <v>10</v>
      </c>
      <c r="F34" s="32">
        <v>92.5</v>
      </c>
      <c r="G34" s="27">
        <v>102.5</v>
      </c>
      <c r="H34" s="28">
        <f t="shared" si="1"/>
        <v>10</v>
      </c>
      <c r="I34" s="33"/>
      <c r="J34" s="35"/>
      <c r="K34" s="33"/>
      <c r="L34" s="35"/>
    </row>
    <row r="35" spans="2:12" ht="14.85" customHeight="1">
      <c r="B35" s="25">
        <v>44644</v>
      </c>
      <c r="C35" s="32">
        <v>69</v>
      </c>
      <c r="D35" s="27">
        <v>79</v>
      </c>
      <c r="E35" s="28">
        <f t="shared" si="0"/>
        <v>10</v>
      </c>
      <c r="F35" s="32">
        <v>95</v>
      </c>
      <c r="G35" s="27">
        <v>105</v>
      </c>
      <c r="H35" s="28">
        <f t="shared" si="1"/>
        <v>10</v>
      </c>
      <c r="I35" s="33"/>
      <c r="J35" s="35"/>
      <c r="K35" s="33"/>
      <c r="L35" s="35"/>
    </row>
    <row r="36" spans="2:12" ht="14.85" customHeight="1">
      <c r="B36" s="25">
        <v>44637</v>
      </c>
      <c r="C36" s="32">
        <v>70</v>
      </c>
      <c r="D36" s="27">
        <v>80</v>
      </c>
      <c r="E36" s="28">
        <f t="shared" si="0"/>
        <v>10</v>
      </c>
      <c r="F36" s="32">
        <v>100</v>
      </c>
      <c r="G36" s="27">
        <v>110</v>
      </c>
      <c r="H36" s="28">
        <f t="shared" si="1"/>
        <v>10</v>
      </c>
      <c r="I36" s="33"/>
      <c r="J36" s="35"/>
      <c r="K36" s="33"/>
      <c r="L36" s="35"/>
    </row>
    <row r="37" spans="2:12" ht="14.85" customHeight="1">
      <c r="B37" s="25">
        <v>44630</v>
      </c>
      <c r="C37" s="32">
        <v>69</v>
      </c>
      <c r="D37" s="27">
        <v>79</v>
      </c>
      <c r="E37" s="28">
        <f t="shared" si="0"/>
        <v>10</v>
      </c>
      <c r="F37" s="32">
        <v>95</v>
      </c>
      <c r="G37" s="27">
        <v>105</v>
      </c>
      <c r="H37" s="28">
        <f t="shared" si="1"/>
        <v>10</v>
      </c>
      <c r="I37" s="33">
        <v>69</v>
      </c>
      <c r="J37" s="35"/>
      <c r="K37" s="33"/>
      <c r="L37" s="35"/>
    </row>
    <row r="38" spans="2:12" ht="14.85" customHeight="1">
      <c r="B38" s="25">
        <v>44623</v>
      </c>
      <c r="C38" s="32">
        <v>60</v>
      </c>
      <c r="D38" s="27">
        <v>70</v>
      </c>
      <c r="E38" s="28">
        <f t="shared" si="0"/>
        <v>10</v>
      </c>
      <c r="F38" s="32">
        <v>85</v>
      </c>
      <c r="G38" s="27">
        <v>95</v>
      </c>
      <c r="H38" s="28">
        <f t="shared" si="1"/>
        <v>10</v>
      </c>
      <c r="I38" s="33"/>
      <c r="J38" s="35"/>
      <c r="K38" s="33"/>
      <c r="L38" s="35"/>
    </row>
    <row r="39" spans="2:12" ht="14.85" customHeight="1">
      <c r="B39" s="25">
        <v>44616</v>
      </c>
      <c r="C39" s="32">
        <v>50</v>
      </c>
      <c r="D39" s="27">
        <v>60</v>
      </c>
      <c r="E39" s="28">
        <f t="shared" si="0"/>
        <v>10</v>
      </c>
      <c r="F39" s="32">
        <v>75</v>
      </c>
      <c r="G39" s="27">
        <v>85</v>
      </c>
      <c r="H39" s="28">
        <f t="shared" si="1"/>
        <v>10</v>
      </c>
      <c r="I39" s="33"/>
      <c r="J39" s="35"/>
      <c r="K39" s="33"/>
      <c r="L39" s="35"/>
    </row>
    <row r="40" spans="2:12" ht="14.85" customHeight="1">
      <c r="B40" s="25">
        <v>44609</v>
      </c>
      <c r="C40" s="32">
        <v>47</v>
      </c>
      <c r="D40" s="27">
        <v>58</v>
      </c>
      <c r="E40" s="28">
        <f t="shared" si="0"/>
        <v>11</v>
      </c>
      <c r="F40" s="32">
        <v>72</v>
      </c>
      <c r="G40" s="27">
        <v>82</v>
      </c>
      <c r="H40" s="28">
        <f t="shared" si="1"/>
        <v>10</v>
      </c>
      <c r="I40" s="33">
        <v>47</v>
      </c>
      <c r="J40" s="35"/>
      <c r="K40" s="33">
        <v>72</v>
      </c>
      <c r="L40" s="35"/>
    </row>
    <row r="41" spans="2:12" ht="14.85" customHeight="1">
      <c r="B41" s="25">
        <v>44602</v>
      </c>
      <c r="C41" s="32">
        <v>43</v>
      </c>
      <c r="D41" s="27">
        <v>53</v>
      </c>
      <c r="E41" s="28">
        <f t="shared" si="0"/>
        <v>10</v>
      </c>
      <c r="F41" s="32">
        <v>68</v>
      </c>
      <c r="G41" s="27">
        <v>78</v>
      </c>
      <c r="H41" s="28">
        <f t="shared" si="1"/>
        <v>10</v>
      </c>
      <c r="I41" s="33"/>
      <c r="J41" s="35"/>
      <c r="K41" s="33"/>
      <c r="L41" s="35"/>
    </row>
    <row r="42" spans="2:12" ht="14.85" customHeight="1">
      <c r="B42" s="25">
        <v>44595</v>
      </c>
      <c r="C42" s="32">
        <v>45</v>
      </c>
      <c r="D42" s="27">
        <v>53</v>
      </c>
      <c r="E42" s="28">
        <f t="shared" si="0"/>
        <v>8</v>
      </c>
      <c r="F42" s="32">
        <v>70</v>
      </c>
      <c r="G42" s="27">
        <v>78</v>
      </c>
      <c r="H42" s="28">
        <f t="shared" si="1"/>
        <v>8</v>
      </c>
      <c r="I42" s="33"/>
      <c r="J42" s="35"/>
      <c r="K42" s="33"/>
      <c r="L42" s="35"/>
    </row>
    <row r="43" spans="2:12" ht="14.85" customHeight="1">
      <c r="B43" s="25">
        <v>44581</v>
      </c>
      <c r="C43" s="32">
        <v>45</v>
      </c>
      <c r="D43" s="27">
        <v>53</v>
      </c>
      <c r="E43" s="28">
        <f t="shared" si="0"/>
        <v>8</v>
      </c>
      <c r="F43" s="32">
        <v>70</v>
      </c>
      <c r="G43" s="27">
        <v>78</v>
      </c>
      <c r="H43" s="28">
        <f t="shared" si="1"/>
        <v>8</v>
      </c>
      <c r="I43" s="33"/>
      <c r="J43" s="35"/>
      <c r="K43" s="33">
        <v>70</v>
      </c>
      <c r="L43" s="35">
        <v>78</v>
      </c>
    </row>
    <row r="44" spans="2:12" ht="14.85" customHeight="1">
      <c r="B44" s="25">
        <v>44574</v>
      </c>
      <c r="C44" s="32">
        <v>45</v>
      </c>
      <c r="D44" s="27">
        <v>55</v>
      </c>
      <c r="E44" s="28">
        <f t="shared" si="0"/>
        <v>10</v>
      </c>
      <c r="F44" s="32">
        <v>70</v>
      </c>
      <c r="G44" s="27">
        <v>78</v>
      </c>
      <c r="H44" s="28">
        <f t="shared" si="1"/>
        <v>8</v>
      </c>
      <c r="I44" s="33"/>
      <c r="J44" s="35"/>
      <c r="K44" s="33">
        <v>70</v>
      </c>
      <c r="L44" s="35"/>
    </row>
    <row r="45" spans="2:12" ht="14.85" customHeight="1">
      <c r="B45" s="25">
        <v>44567</v>
      </c>
      <c r="C45" s="32">
        <v>45</v>
      </c>
      <c r="D45" s="27">
        <v>55</v>
      </c>
      <c r="E45" s="28">
        <f t="shared" si="0"/>
        <v>10</v>
      </c>
      <c r="F45" s="32">
        <v>65</v>
      </c>
      <c r="G45" s="27">
        <v>75</v>
      </c>
      <c r="H45" s="28">
        <f t="shared" si="1"/>
        <v>10</v>
      </c>
      <c r="I45" s="33"/>
      <c r="J45" s="35"/>
      <c r="K45" s="33"/>
      <c r="L45" s="35"/>
    </row>
    <row r="46" spans="2:12" ht="14.85" customHeight="1">
      <c r="B46" s="25">
        <v>44559</v>
      </c>
      <c r="C46" s="32">
        <v>45</v>
      </c>
      <c r="D46" s="27">
        <v>55.3</v>
      </c>
      <c r="E46" s="28">
        <f t="shared" si="0"/>
        <v>10.299999999999997</v>
      </c>
      <c r="F46" s="32">
        <v>65</v>
      </c>
      <c r="G46" s="27">
        <v>75.999999999999986</v>
      </c>
      <c r="H46" s="28">
        <f t="shared" si="1"/>
        <v>10.999999999999986</v>
      </c>
      <c r="I46" s="33"/>
      <c r="J46" s="35"/>
      <c r="K46" s="33"/>
      <c r="L46" s="35"/>
    </row>
    <row r="47" spans="2:12" ht="14.85" customHeight="1">
      <c r="B47" s="25">
        <v>44552</v>
      </c>
      <c r="C47" s="32">
        <v>45</v>
      </c>
      <c r="D47" s="27">
        <v>55.599999999999994</v>
      </c>
      <c r="E47" s="28">
        <f t="shared" si="0"/>
        <v>10.599999999999994</v>
      </c>
      <c r="F47" s="32">
        <v>65</v>
      </c>
      <c r="G47" s="27">
        <v>76.999999999999972</v>
      </c>
      <c r="H47" s="28">
        <f t="shared" si="1"/>
        <v>11.999999999999972</v>
      </c>
      <c r="I47" s="33"/>
      <c r="J47" s="35"/>
      <c r="K47" s="33"/>
      <c r="L47" s="35"/>
    </row>
    <row r="48" spans="2:12" ht="14.85" customHeight="1">
      <c r="B48" s="25">
        <v>44546</v>
      </c>
      <c r="C48" s="32">
        <v>45</v>
      </c>
      <c r="D48" s="27">
        <v>55.899999999999991</v>
      </c>
      <c r="E48" s="28">
        <f t="shared" si="0"/>
        <v>10.899999999999991</v>
      </c>
      <c r="F48" s="32">
        <v>68</v>
      </c>
      <c r="G48" s="27">
        <v>77.999999999999972</v>
      </c>
      <c r="H48" s="28">
        <f t="shared" si="1"/>
        <v>9.9999999999999716</v>
      </c>
      <c r="I48" s="33"/>
      <c r="J48" s="35"/>
      <c r="K48" s="33"/>
      <c r="L48" s="35"/>
    </row>
    <row r="49" spans="2:12" ht="14.85" customHeight="1">
      <c r="B49" s="25">
        <v>44539</v>
      </c>
      <c r="C49" s="32">
        <v>46.5</v>
      </c>
      <c r="D49" s="27">
        <v>56.199999999999996</v>
      </c>
      <c r="E49" s="28">
        <f t="shared" si="0"/>
        <v>9.6999999999999957</v>
      </c>
      <c r="F49" s="32">
        <v>70</v>
      </c>
      <c r="G49" s="27">
        <v>78.999999999999986</v>
      </c>
      <c r="H49" s="28">
        <f t="shared" si="1"/>
        <v>8.9999999999999858</v>
      </c>
      <c r="I49" s="33"/>
      <c r="J49" s="35"/>
      <c r="K49" s="33"/>
      <c r="L49" s="35"/>
    </row>
    <row r="50" spans="2:12" ht="14.85" customHeight="1">
      <c r="B50" s="25">
        <v>44532</v>
      </c>
      <c r="C50" s="32">
        <v>46.5</v>
      </c>
      <c r="D50" s="27">
        <v>56.5</v>
      </c>
      <c r="E50" s="28">
        <f t="shared" si="0"/>
        <v>10</v>
      </c>
      <c r="F50" s="32">
        <v>71.5</v>
      </c>
      <c r="G50" s="27">
        <v>80</v>
      </c>
      <c r="H50" s="28">
        <f t="shared" si="1"/>
        <v>8.5</v>
      </c>
      <c r="I50" s="33"/>
      <c r="J50" s="35"/>
      <c r="K50" s="33"/>
      <c r="L50" s="35"/>
    </row>
    <row r="51" spans="2:12" ht="14.85" customHeight="1">
      <c r="B51" s="25">
        <v>44511</v>
      </c>
      <c r="C51" s="32">
        <v>40</v>
      </c>
      <c r="D51" s="27">
        <v>53.25</v>
      </c>
      <c r="E51" s="28">
        <f t="shared" si="0"/>
        <v>13.25</v>
      </c>
      <c r="F51" s="32">
        <v>63</v>
      </c>
      <c r="G51" s="27">
        <v>75</v>
      </c>
      <c r="H51" s="28">
        <f t="shared" si="1"/>
        <v>12</v>
      </c>
      <c r="I51" s="33"/>
      <c r="J51" s="35"/>
      <c r="K51" s="33"/>
      <c r="L51" s="35"/>
    </row>
    <row r="52" spans="2:12" ht="14.85" customHeight="1">
      <c r="B52" s="25">
        <v>44504</v>
      </c>
      <c r="C52" s="32">
        <v>41</v>
      </c>
      <c r="D52" s="27">
        <v>50</v>
      </c>
      <c r="E52" s="28">
        <f t="shared" si="0"/>
        <v>9</v>
      </c>
      <c r="F52" s="32">
        <v>62</v>
      </c>
      <c r="G52" s="27">
        <v>70</v>
      </c>
      <c r="H52" s="28">
        <f t="shared" si="1"/>
        <v>8</v>
      </c>
      <c r="I52" s="33"/>
      <c r="J52" s="35"/>
      <c r="K52" s="33"/>
      <c r="L52" s="35"/>
    </row>
    <row r="53" spans="2:12" ht="14.85" customHeight="1">
      <c r="B53" s="25">
        <v>44497</v>
      </c>
      <c r="C53" s="32">
        <v>41</v>
      </c>
      <c r="D53" s="27">
        <v>47.142857142857153</v>
      </c>
      <c r="E53" s="28">
        <f t="shared" si="0"/>
        <v>6.142857142857153</v>
      </c>
      <c r="F53" s="32">
        <v>61</v>
      </c>
      <c r="G53" s="27">
        <v>67.000000000000014</v>
      </c>
      <c r="H53" s="28">
        <f t="shared" si="1"/>
        <v>6.0000000000000142</v>
      </c>
      <c r="I53" s="33"/>
      <c r="J53" s="35"/>
      <c r="K53" s="33"/>
      <c r="L53" s="35"/>
    </row>
    <row r="54" spans="2:12" ht="14.85" customHeight="1">
      <c r="B54" s="25">
        <v>44490</v>
      </c>
      <c r="C54" s="32">
        <v>39</v>
      </c>
      <c r="D54" s="27">
        <v>44.285714285714306</v>
      </c>
      <c r="E54" s="28">
        <f t="shared" si="0"/>
        <v>5.285714285714306</v>
      </c>
      <c r="F54" s="32">
        <v>60</v>
      </c>
      <c r="G54" s="27">
        <v>64.000000000000028</v>
      </c>
      <c r="H54" s="28">
        <f t="shared" si="1"/>
        <v>4.0000000000000284</v>
      </c>
      <c r="I54" s="33"/>
      <c r="J54" s="35"/>
      <c r="K54" s="33"/>
      <c r="L54" s="35"/>
    </row>
    <row r="55" spans="2:12" ht="14.85" customHeight="1">
      <c r="B55" s="25">
        <v>44483</v>
      </c>
      <c r="C55" s="32">
        <v>35</v>
      </c>
      <c r="D55" s="27">
        <v>41.428571428571452</v>
      </c>
      <c r="E55" s="28">
        <f t="shared" si="0"/>
        <v>6.4285714285714519</v>
      </c>
      <c r="F55" s="32">
        <v>55</v>
      </c>
      <c r="G55" s="27">
        <v>61.000000000000028</v>
      </c>
      <c r="H55" s="28">
        <f t="shared" si="1"/>
        <v>6.0000000000000284</v>
      </c>
      <c r="I55" s="33"/>
      <c r="J55" s="35"/>
      <c r="K55" s="33"/>
      <c r="L55" s="35"/>
    </row>
    <row r="56" spans="2:12" ht="14.85" customHeight="1">
      <c r="B56" s="25">
        <v>44476</v>
      </c>
      <c r="C56" s="32">
        <v>31.5</v>
      </c>
      <c r="D56" s="27">
        <v>38.571428571428598</v>
      </c>
      <c r="E56" s="28">
        <f t="shared" si="0"/>
        <v>7.0714285714285978</v>
      </c>
      <c r="F56" s="32">
        <v>51.5</v>
      </c>
      <c r="G56" s="27">
        <v>58.000000000000028</v>
      </c>
      <c r="H56" s="28">
        <f t="shared" si="1"/>
        <v>6.5000000000000284</v>
      </c>
      <c r="I56" s="33"/>
      <c r="J56" s="35"/>
      <c r="K56" s="33"/>
      <c r="L56" s="35"/>
    </row>
    <row r="57" spans="2:12" ht="14.85" customHeight="1">
      <c r="B57" s="25">
        <v>44469</v>
      </c>
      <c r="C57" s="32">
        <v>30</v>
      </c>
      <c r="D57" s="27">
        <v>35.714285714285737</v>
      </c>
      <c r="E57" s="28">
        <f t="shared" si="0"/>
        <v>5.7142857142857366</v>
      </c>
      <c r="F57" s="32">
        <v>50</v>
      </c>
      <c r="G57" s="27">
        <v>55.000000000000021</v>
      </c>
      <c r="H57" s="28">
        <f t="shared" si="1"/>
        <v>5.0000000000000213</v>
      </c>
      <c r="I57" s="33"/>
      <c r="J57" s="35"/>
      <c r="K57" s="33"/>
      <c r="L57" s="35"/>
    </row>
    <row r="58" spans="2:12" ht="14.85" customHeight="1">
      <c r="B58" s="25">
        <v>44462</v>
      </c>
      <c r="C58" s="32">
        <v>28.5</v>
      </c>
      <c r="D58" s="27">
        <v>32.857142857142868</v>
      </c>
      <c r="E58" s="28">
        <f t="shared" si="0"/>
        <v>4.3571428571428683</v>
      </c>
      <c r="F58" s="32">
        <v>48.5</v>
      </c>
      <c r="G58" s="27">
        <v>52.000000000000014</v>
      </c>
      <c r="H58" s="28">
        <f t="shared" si="1"/>
        <v>3.5000000000000142</v>
      </c>
      <c r="I58" s="33"/>
      <c r="J58" s="35"/>
      <c r="K58" s="33"/>
      <c r="L58" s="35">
        <v>48</v>
      </c>
    </row>
    <row r="59" spans="2:12" ht="14.85" customHeight="1">
      <c r="B59" s="25">
        <v>44428</v>
      </c>
      <c r="C59" s="32">
        <v>20</v>
      </c>
      <c r="D59" s="27">
        <v>30</v>
      </c>
      <c r="E59" s="28">
        <f t="shared" si="0"/>
        <v>10</v>
      </c>
      <c r="F59" s="32">
        <v>40</v>
      </c>
      <c r="G59" s="27">
        <v>49</v>
      </c>
      <c r="H59" s="28">
        <f t="shared" si="1"/>
        <v>9</v>
      </c>
      <c r="I59" s="33"/>
      <c r="J59" s="35"/>
      <c r="K59" s="33"/>
      <c r="L59" s="35"/>
    </row>
    <row r="60" spans="2:12" ht="14.85" customHeight="1">
      <c r="B60" s="25">
        <v>44421</v>
      </c>
      <c r="C60" s="32">
        <v>21.5</v>
      </c>
      <c r="D60" s="27">
        <v>31.250000000000011</v>
      </c>
      <c r="E60" s="28">
        <f t="shared" si="0"/>
        <v>9.7500000000000107</v>
      </c>
      <c r="F60" s="32">
        <v>41.5</v>
      </c>
      <c r="G60" s="27">
        <v>50.375000000000014</v>
      </c>
      <c r="H60" s="28">
        <f t="shared" si="1"/>
        <v>8.8750000000000142</v>
      </c>
      <c r="I60" s="33"/>
      <c r="J60" s="35"/>
      <c r="K60" s="33"/>
      <c r="L60" s="35"/>
    </row>
    <row r="61" spans="2:12" ht="14.85" customHeight="1">
      <c r="B61" s="25">
        <v>44414</v>
      </c>
      <c r="C61" s="32">
        <v>24</v>
      </c>
      <c r="D61" s="27">
        <v>32.500000000000021</v>
      </c>
      <c r="E61" s="28">
        <f t="shared" si="0"/>
        <v>8.5000000000000213</v>
      </c>
      <c r="F61" s="32">
        <v>44</v>
      </c>
      <c r="G61" s="27">
        <v>51.750000000000021</v>
      </c>
      <c r="H61" s="28">
        <f t="shared" si="1"/>
        <v>7.7500000000000213</v>
      </c>
      <c r="I61" s="33"/>
      <c r="J61" s="35"/>
      <c r="K61" s="33"/>
      <c r="L61" s="35"/>
    </row>
    <row r="62" spans="2:12" ht="14.85" customHeight="1">
      <c r="B62" s="25">
        <v>44407</v>
      </c>
      <c r="C62" s="32">
        <v>26.5</v>
      </c>
      <c r="D62" s="27">
        <v>33.750000000000028</v>
      </c>
      <c r="E62" s="28">
        <f t="shared" si="0"/>
        <v>7.2500000000000284</v>
      </c>
      <c r="F62" s="32">
        <v>46.5</v>
      </c>
      <c r="G62" s="27">
        <v>53.125000000000028</v>
      </c>
      <c r="H62" s="28">
        <f t="shared" si="1"/>
        <v>6.6250000000000284</v>
      </c>
      <c r="I62" s="33"/>
      <c r="J62" s="35"/>
      <c r="K62" s="33"/>
      <c r="L62" s="35"/>
    </row>
    <row r="63" spans="2:12" ht="14.85" customHeight="1">
      <c r="B63" s="25">
        <v>44400</v>
      </c>
      <c r="C63" s="32">
        <v>27.5</v>
      </c>
      <c r="D63" s="27">
        <v>35.000000000000028</v>
      </c>
      <c r="E63" s="28">
        <f t="shared" si="0"/>
        <v>7.5000000000000284</v>
      </c>
      <c r="F63" s="32">
        <v>47</v>
      </c>
      <c r="G63" s="27">
        <v>54.500000000000028</v>
      </c>
      <c r="H63" s="28">
        <f t="shared" si="1"/>
        <v>7.5000000000000284</v>
      </c>
      <c r="I63" s="33"/>
      <c r="J63" s="35"/>
      <c r="K63" s="33"/>
      <c r="L63" s="35"/>
    </row>
    <row r="64" spans="2:12" ht="14.85" customHeight="1">
      <c r="B64" s="25">
        <v>44393</v>
      </c>
      <c r="C64" s="32">
        <v>28</v>
      </c>
      <c r="D64" s="27">
        <v>36.250000000000028</v>
      </c>
      <c r="E64" s="28">
        <f t="shared" si="0"/>
        <v>8.2500000000000284</v>
      </c>
      <c r="F64" s="32">
        <v>47</v>
      </c>
      <c r="G64" s="27">
        <v>55.875000000000028</v>
      </c>
      <c r="H64" s="28">
        <f t="shared" si="1"/>
        <v>8.8750000000000284</v>
      </c>
      <c r="I64" s="33"/>
      <c r="J64" s="35"/>
      <c r="K64" s="33"/>
      <c r="L64" s="35"/>
    </row>
    <row r="65" spans="2:12" ht="14.85" customHeight="1">
      <c r="B65" s="25">
        <v>44386</v>
      </c>
      <c r="C65" s="32">
        <v>29</v>
      </c>
      <c r="D65" s="27">
        <v>37.500000000000021</v>
      </c>
      <c r="E65" s="28">
        <f t="shared" si="0"/>
        <v>8.5000000000000213</v>
      </c>
      <c r="F65" s="32">
        <v>49</v>
      </c>
      <c r="G65" s="27">
        <v>57.250000000000021</v>
      </c>
      <c r="H65" s="28">
        <f t="shared" si="1"/>
        <v>8.2500000000000213</v>
      </c>
      <c r="I65" s="33"/>
      <c r="J65" s="35"/>
      <c r="K65" s="33"/>
      <c r="L65" s="35"/>
    </row>
    <row r="66" spans="2:12" ht="14.85" customHeight="1">
      <c r="B66" s="25">
        <v>44379</v>
      </c>
      <c r="C66" s="32">
        <v>30</v>
      </c>
      <c r="D66" s="27">
        <v>38.750000000000014</v>
      </c>
      <c r="E66" s="28">
        <f t="shared" si="0"/>
        <v>8.7500000000000142</v>
      </c>
      <c r="F66" s="32">
        <v>50</v>
      </c>
      <c r="G66" s="27">
        <v>58.625000000000014</v>
      </c>
      <c r="H66" s="28">
        <f t="shared" si="1"/>
        <v>8.6250000000000142</v>
      </c>
      <c r="I66" s="33"/>
      <c r="J66" s="35"/>
      <c r="K66" s="33"/>
      <c r="L66" s="35"/>
    </row>
    <row r="67" spans="2:12" ht="14.85" customHeight="1">
      <c r="B67" s="25">
        <v>44372</v>
      </c>
      <c r="C67" s="32">
        <v>30</v>
      </c>
      <c r="D67" s="27">
        <v>40</v>
      </c>
      <c r="E67" s="28">
        <f t="shared" si="0"/>
        <v>10</v>
      </c>
      <c r="F67" s="32">
        <v>50</v>
      </c>
      <c r="G67" s="27">
        <v>60</v>
      </c>
      <c r="H67" s="28">
        <f t="shared" si="1"/>
        <v>10</v>
      </c>
      <c r="I67" s="33"/>
      <c r="J67" s="35"/>
      <c r="K67" s="33"/>
      <c r="L67" s="35"/>
    </row>
    <row r="68" spans="2:12" ht="14.85" customHeight="1">
      <c r="B68" s="25">
        <v>44368</v>
      </c>
      <c r="C68" s="32">
        <v>29</v>
      </c>
      <c r="D68" s="27">
        <v>39.200000000000003</v>
      </c>
      <c r="E68" s="28">
        <f t="shared" si="0"/>
        <v>10.200000000000003</v>
      </c>
      <c r="F68" s="32">
        <v>50</v>
      </c>
      <c r="G68" s="27">
        <v>58.2</v>
      </c>
      <c r="H68" s="28">
        <f t="shared" si="1"/>
        <v>8.2000000000000028</v>
      </c>
      <c r="I68" s="33"/>
      <c r="J68" s="35"/>
      <c r="K68" s="33"/>
      <c r="L68" s="35"/>
    </row>
    <row r="69" spans="2:12" ht="14.85" customHeight="1">
      <c r="B69" s="25">
        <v>44344</v>
      </c>
      <c r="C69" s="32">
        <v>28.5</v>
      </c>
      <c r="D69" s="27">
        <v>38.400000000000006</v>
      </c>
      <c r="E69" s="28">
        <f t="shared" si="0"/>
        <v>9.9000000000000057</v>
      </c>
      <c r="F69" s="32">
        <v>48.5</v>
      </c>
      <c r="G69" s="27">
        <v>56.400000000000006</v>
      </c>
      <c r="H69" s="28">
        <f t="shared" si="1"/>
        <v>7.9000000000000057</v>
      </c>
      <c r="I69" s="33"/>
      <c r="J69" s="35"/>
      <c r="K69" s="33"/>
      <c r="L69" s="35"/>
    </row>
    <row r="70" spans="2:12" ht="14.85" customHeight="1">
      <c r="B70" s="25">
        <v>44337</v>
      </c>
      <c r="C70" s="32">
        <v>30</v>
      </c>
      <c r="D70" s="27">
        <v>37.600000000000009</v>
      </c>
      <c r="E70" s="28">
        <f t="shared" ref="E70:E133" si="2">D70-C70</f>
        <v>7.6000000000000085</v>
      </c>
      <c r="F70" s="32">
        <v>50</v>
      </c>
      <c r="G70" s="27">
        <v>54.600000000000009</v>
      </c>
      <c r="H70" s="28">
        <f t="shared" ref="H70:H133" si="3">G70-F70</f>
        <v>4.6000000000000085</v>
      </c>
      <c r="I70" s="33"/>
      <c r="J70" s="35"/>
      <c r="K70" s="33"/>
      <c r="L70" s="35"/>
    </row>
    <row r="71" spans="2:12" ht="14.85" customHeight="1">
      <c r="B71" s="25">
        <v>44330</v>
      </c>
      <c r="C71" s="32">
        <v>31</v>
      </c>
      <c r="D71" s="27">
        <v>36.800000000000004</v>
      </c>
      <c r="E71" s="28">
        <f t="shared" si="2"/>
        <v>5.8000000000000043</v>
      </c>
      <c r="F71" s="32">
        <v>48.5</v>
      </c>
      <c r="G71" s="27">
        <v>52.800000000000004</v>
      </c>
      <c r="H71" s="28">
        <f t="shared" si="3"/>
        <v>4.3000000000000043</v>
      </c>
      <c r="I71" s="33"/>
      <c r="J71" s="35"/>
      <c r="K71" s="33"/>
      <c r="L71" s="35"/>
    </row>
    <row r="72" spans="2:12" ht="14.85" customHeight="1">
      <c r="B72" s="25">
        <v>44323</v>
      </c>
      <c r="C72" s="32">
        <v>30</v>
      </c>
      <c r="D72" s="27">
        <v>36</v>
      </c>
      <c r="E72" s="28">
        <f t="shared" si="2"/>
        <v>6</v>
      </c>
      <c r="F72" s="32">
        <v>47</v>
      </c>
      <c r="G72" s="27">
        <v>51</v>
      </c>
      <c r="H72" s="28">
        <f t="shared" si="3"/>
        <v>4</v>
      </c>
      <c r="I72" s="33"/>
      <c r="J72" s="35"/>
      <c r="K72" s="33"/>
      <c r="L72" s="35"/>
    </row>
    <row r="73" spans="2:12" ht="14.85" customHeight="1">
      <c r="B73" s="25">
        <v>44316</v>
      </c>
      <c r="C73" s="32">
        <v>30</v>
      </c>
      <c r="D73" s="27">
        <v>35.833333333333329</v>
      </c>
      <c r="E73" s="28">
        <f t="shared" si="2"/>
        <v>5.8333333333333286</v>
      </c>
      <c r="F73" s="32">
        <v>46</v>
      </c>
      <c r="G73" s="27">
        <v>50.833333333333329</v>
      </c>
      <c r="H73" s="28">
        <f t="shared" si="3"/>
        <v>4.8333333333333286</v>
      </c>
      <c r="I73" s="33"/>
      <c r="J73" s="35"/>
      <c r="K73" s="33"/>
      <c r="L73" s="35"/>
    </row>
    <row r="74" spans="2:12" ht="14.85" customHeight="1">
      <c r="B74" s="25">
        <v>44309</v>
      </c>
      <c r="C74" s="32">
        <v>30</v>
      </c>
      <c r="D74" s="27">
        <v>35.666666666666657</v>
      </c>
      <c r="E74" s="28">
        <f t="shared" si="2"/>
        <v>5.6666666666666572</v>
      </c>
      <c r="F74" s="32">
        <v>45</v>
      </c>
      <c r="G74" s="27">
        <v>50.666666666666657</v>
      </c>
      <c r="H74" s="28">
        <f t="shared" si="3"/>
        <v>5.6666666666666572</v>
      </c>
      <c r="I74" s="33"/>
      <c r="J74" s="35"/>
      <c r="K74" s="33"/>
      <c r="L74" s="35"/>
    </row>
    <row r="75" spans="2:12" ht="14.85" customHeight="1">
      <c r="B75" s="25">
        <v>44295</v>
      </c>
      <c r="C75" s="32">
        <v>30</v>
      </c>
      <c r="D75" s="27">
        <v>35.499999999999986</v>
      </c>
      <c r="E75" s="28">
        <f t="shared" si="2"/>
        <v>5.4999999999999858</v>
      </c>
      <c r="F75" s="32">
        <v>45</v>
      </c>
      <c r="G75" s="27">
        <v>50.499999999999986</v>
      </c>
      <c r="H75" s="28">
        <f t="shared" si="3"/>
        <v>5.4999999999999858</v>
      </c>
      <c r="I75" s="33"/>
      <c r="J75" s="35"/>
      <c r="K75" s="33"/>
      <c r="L75" s="35"/>
    </row>
    <row r="76" spans="2:12" ht="14.85" customHeight="1">
      <c r="B76" s="25">
        <v>44281</v>
      </c>
      <c r="C76" s="32">
        <v>30</v>
      </c>
      <c r="D76" s="27">
        <v>35.333333333333321</v>
      </c>
      <c r="E76" s="28">
        <f t="shared" si="2"/>
        <v>5.3333333333333215</v>
      </c>
      <c r="F76" s="32">
        <v>45</v>
      </c>
      <c r="G76" s="27">
        <v>50.333333333333321</v>
      </c>
      <c r="H76" s="28">
        <f t="shared" si="3"/>
        <v>5.3333333333333215</v>
      </c>
      <c r="I76" s="33"/>
      <c r="J76" s="35"/>
      <c r="K76" s="33"/>
      <c r="L76" s="35"/>
    </row>
    <row r="77" spans="2:12" ht="14.85" customHeight="1">
      <c r="B77" s="25">
        <v>44274</v>
      </c>
      <c r="C77" s="32">
        <v>29</v>
      </c>
      <c r="D77" s="27">
        <v>35.166666666666657</v>
      </c>
      <c r="E77" s="28">
        <f t="shared" si="2"/>
        <v>6.1666666666666572</v>
      </c>
      <c r="F77" s="32">
        <v>44</v>
      </c>
      <c r="G77" s="27">
        <v>50.166666666666657</v>
      </c>
      <c r="H77" s="28">
        <f t="shared" si="3"/>
        <v>6.1666666666666572</v>
      </c>
      <c r="I77" s="33"/>
      <c r="J77" s="35"/>
      <c r="K77" s="33"/>
      <c r="L77" s="35"/>
    </row>
    <row r="78" spans="2:12" ht="14.85" customHeight="1">
      <c r="B78" s="25">
        <v>44260</v>
      </c>
      <c r="C78" s="32">
        <v>32</v>
      </c>
      <c r="D78" s="27">
        <v>35</v>
      </c>
      <c r="E78" s="28">
        <f t="shared" si="2"/>
        <v>3</v>
      </c>
      <c r="F78" s="32">
        <v>44</v>
      </c>
      <c r="G78" s="27">
        <v>50</v>
      </c>
      <c r="H78" s="28">
        <f t="shared" si="3"/>
        <v>6</v>
      </c>
      <c r="I78" s="33"/>
      <c r="J78" s="35"/>
      <c r="K78" s="33"/>
      <c r="L78" s="35"/>
    </row>
    <row r="79" spans="2:12" ht="14.85" customHeight="1">
      <c r="B79" s="25">
        <v>44246</v>
      </c>
      <c r="C79" s="32">
        <v>22</v>
      </c>
      <c r="D79" s="27">
        <v>34</v>
      </c>
      <c r="E79" s="28">
        <f t="shared" si="2"/>
        <v>12</v>
      </c>
      <c r="F79" s="32">
        <v>34</v>
      </c>
      <c r="G79" s="27">
        <v>48</v>
      </c>
      <c r="H79" s="28">
        <f t="shared" si="3"/>
        <v>14</v>
      </c>
      <c r="I79" s="33"/>
      <c r="J79" s="35"/>
      <c r="K79" s="33"/>
      <c r="L79" s="35">
        <v>45</v>
      </c>
    </row>
    <row r="80" spans="2:12" ht="14.85" customHeight="1">
      <c r="B80" s="25">
        <v>44239</v>
      </c>
      <c r="C80" s="32">
        <v>22</v>
      </c>
      <c r="D80" s="27">
        <v>33</v>
      </c>
      <c r="E80" s="28">
        <f t="shared" si="2"/>
        <v>11</v>
      </c>
      <c r="F80" s="32">
        <v>34</v>
      </c>
      <c r="G80" s="27">
        <v>46</v>
      </c>
      <c r="H80" s="28">
        <f t="shared" si="3"/>
        <v>12</v>
      </c>
      <c r="I80" s="33"/>
      <c r="J80" s="35"/>
      <c r="K80" s="33"/>
      <c r="L80" s="35"/>
    </row>
    <row r="81" spans="2:12" ht="14.85" customHeight="1">
      <c r="B81" s="25">
        <v>44232</v>
      </c>
      <c r="C81" s="32">
        <v>22</v>
      </c>
      <c r="D81" s="27">
        <v>32</v>
      </c>
      <c r="E81" s="28">
        <f t="shared" si="2"/>
        <v>10</v>
      </c>
      <c r="F81" s="32">
        <v>34</v>
      </c>
      <c r="G81" s="27">
        <v>44</v>
      </c>
      <c r="H81" s="28">
        <f t="shared" si="3"/>
        <v>10</v>
      </c>
      <c r="I81" s="33"/>
      <c r="J81" s="35"/>
      <c r="K81" s="33"/>
      <c r="L81" s="35"/>
    </row>
    <row r="82" spans="2:12" ht="14.85" customHeight="1">
      <c r="B82" s="25">
        <v>44225</v>
      </c>
      <c r="C82" s="32">
        <v>21</v>
      </c>
      <c r="D82" s="27">
        <v>33.142857142857153</v>
      </c>
      <c r="E82" s="28">
        <f t="shared" si="2"/>
        <v>12.142857142857153</v>
      </c>
      <c r="F82" s="32">
        <v>33</v>
      </c>
      <c r="G82" s="27">
        <v>45.571428571428584</v>
      </c>
      <c r="H82" s="28">
        <f t="shared" si="3"/>
        <v>12.571428571428584</v>
      </c>
      <c r="I82" s="33"/>
      <c r="J82" s="35"/>
      <c r="K82" s="33"/>
      <c r="L82" s="35"/>
    </row>
    <row r="83" spans="2:12" ht="14.85" customHeight="1">
      <c r="B83" s="25">
        <v>44218</v>
      </c>
      <c r="C83" s="32">
        <v>21</v>
      </c>
      <c r="D83" s="27">
        <v>34.285714285714306</v>
      </c>
      <c r="E83" s="28">
        <f t="shared" si="2"/>
        <v>13.285714285714306</v>
      </c>
      <c r="F83" s="32">
        <v>33</v>
      </c>
      <c r="G83" s="27">
        <v>47.14285714285716</v>
      </c>
      <c r="H83" s="28">
        <f t="shared" si="3"/>
        <v>14.14285714285716</v>
      </c>
      <c r="I83" s="33"/>
      <c r="J83" s="35"/>
      <c r="K83" s="33"/>
      <c r="L83" s="35"/>
    </row>
    <row r="84" spans="2:12" ht="14.85" customHeight="1">
      <c r="B84" s="25">
        <v>44211</v>
      </c>
      <c r="C84" s="32">
        <v>22</v>
      </c>
      <c r="D84" s="27">
        <v>35.428571428571452</v>
      </c>
      <c r="E84" s="28">
        <f t="shared" si="2"/>
        <v>13.428571428571452</v>
      </c>
      <c r="F84" s="32">
        <v>33</v>
      </c>
      <c r="G84" s="27">
        <v>48.714285714285737</v>
      </c>
      <c r="H84" s="28">
        <f t="shared" si="3"/>
        <v>15.714285714285737</v>
      </c>
      <c r="I84" s="33"/>
      <c r="J84" s="35"/>
      <c r="K84" s="33"/>
      <c r="L84" s="35"/>
    </row>
    <row r="85" spans="2:12" ht="14.85" customHeight="1">
      <c r="B85" s="25">
        <v>44204</v>
      </c>
      <c r="C85" s="32">
        <v>22.5</v>
      </c>
      <c r="D85" s="27">
        <v>36.571428571428598</v>
      </c>
      <c r="E85" s="28">
        <f t="shared" si="2"/>
        <v>14.071428571428598</v>
      </c>
      <c r="F85" s="32">
        <v>35</v>
      </c>
      <c r="G85" s="27">
        <v>50.285714285714306</v>
      </c>
      <c r="H85" s="28">
        <f t="shared" si="3"/>
        <v>15.285714285714306</v>
      </c>
      <c r="I85" s="33"/>
      <c r="J85" s="35"/>
      <c r="K85" s="33"/>
      <c r="L85" s="35"/>
    </row>
    <row r="86" spans="2:12" ht="14.85" customHeight="1">
      <c r="B86" s="25">
        <v>44183</v>
      </c>
      <c r="C86" s="32">
        <v>23</v>
      </c>
      <c r="D86" s="27">
        <v>37.714285714285737</v>
      </c>
      <c r="E86" s="28">
        <f t="shared" si="2"/>
        <v>14.714285714285737</v>
      </c>
      <c r="F86" s="32">
        <v>35</v>
      </c>
      <c r="G86" s="27">
        <v>51.857142857142875</v>
      </c>
      <c r="H86" s="28">
        <f t="shared" si="3"/>
        <v>16.857142857142875</v>
      </c>
      <c r="I86" s="33"/>
      <c r="J86" s="35"/>
      <c r="K86" s="33"/>
      <c r="L86" s="35"/>
    </row>
    <row r="87" spans="2:12" ht="14.85" customHeight="1">
      <c r="B87" s="25">
        <v>44176</v>
      </c>
      <c r="C87" s="32">
        <v>23</v>
      </c>
      <c r="D87" s="27">
        <v>38.857142857142868</v>
      </c>
      <c r="E87" s="28">
        <f t="shared" si="2"/>
        <v>15.857142857142868</v>
      </c>
      <c r="F87" s="32">
        <v>35</v>
      </c>
      <c r="G87" s="27">
        <v>53.428571428571438</v>
      </c>
      <c r="H87" s="28">
        <f t="shared" si="3"/>
        <v>18.428571428571438</v>
      </c>
      <c r="I87" s="33"/>
      <c r="J87" s="35"/>
      <c r="K87" s="33"/>
      <c r="L87" s="35"/>
    </row>
    <row r="88" spans="2:12" ht="14.85" customHeight="1">
      <c r="B88" s="25">
        <v>44141</v>
      </c>
      <c r="C88" s="32">
        <v>29</v>
      </c>
      <c r="D88" s="27">
        <v>40</v>
      </c>
      <c r="E88" s="28">
        <f t="shared" si="2"/>
        <v>11</v>
      </c>
      <c r="F88" s="32">
        <v>44</v>
      </c>
      <c r="G88" s="27">
        <v>55</v>
      </c>
      <c r="H88" s="28">
        <f t="shared" si="3"/>
        <v>11</v>
      </c>
      <c r="I88" s="33"/>
      <c r="J88" s="35"/>
      <c r="K88" s="33"/>
      <c r="L88" s="35"/>
    </row>
    <row r="89" spans="2:12" ht="14.85" customHeight="1">
      <c r="B89" s="25">
        <v>44134</v>
      </c>
      <c r="C89" s="32">
        <v>30</v>
      </c>
      <c r="D89" s="27">
        <v>42.599999999999994</v>
      </c>
      <c r="E89" s="28">
        <f t="shared" si="2"/>
        <v>12.599999999999994</v>
      </c>
      <c r="F89" s="32">
        <v>46.5</v>
      </c>
      <c r="G89" s="27">
        <v>58</v>
      </c>
      <c r="H89" s="28">
        <f t="shared" si="3"/>
        <v>11.5</v>
      </c>
      <c r="I89" s="33"/>
      <c r="J89" s="35"/>
      <c r="K89" s="33"/>
      <c r="L89" s="35"/>
    </row>
    <row r="90" spans="2:12" ht="14.85" customHeight="1">
      <c r="B90" s="25">
        <v>44127</v>
      </c>
      <c r="C90" s="32">
        <v>34</v>
      </c>
      <c r="D90" s="27">
        <v>45.199999999999989</v>
      </c>
      <c r="E90" s="28">
        <f t="shared" si="2"/>
        <v>11.199999999999989</v>
      </c>
      <c r="F90" s="32">
        <v>54</v>
      </c>
      <c r="G90" s="27">
        <v>61</v>
      </c>
      <c r="H90" s="28">
        <f t="shared" si="3"/>
        <v>7</v>
      </c>
      <c r="I90" s="33"/>
      <c r="J90" s="35"/>
      <c r="K90" s="33"/>
      <c r="L90" s="35"/>
    </row>
    <row r="91" spans="2:12" ht="14.85" customHeight="1">
      <c r="B91" s="25">
        <v>44120</v>
      </c>
      <c r="C91" s="32">
        <v>35</v>
      </c>
      <c r="D91" s="27">
        <v>47.79999999999999</v>
      </c>
      <c r="E91" s="28">
        <f t="shared" si="2"/>
        <v>12.79999999999999</v>
      </c>
      <c r="F91" s="32">
        <v>55</v>
      </c>
      <c r="G91" s="27">
        <v>64</v>
      </c>
      <c r="H91" s="28">
        <f t="shared" si="3"/>
        <v>9</v>
      </c>
      <c r="I91" s="33"/>
      <c r="J91" s="35"/>
      <c r="K91" s="33"/>
      <c r="L91" s="35"/>
    </row>
    <row r="92" spans="2:12" ht="14.85" customHeight="1">
      <c r="B92" s="25">
        <v>44113</v>
      </c>
      <c r="C92" s="32">
        <v>40</v>
      </c>
      <c r="D92" s="27">
        <v>50.399999999999991</v>
      </c>
      <c r="E92" s="28">
        <f t="shared" si="2"/>
        <v>10.399999999999991</v>
      </c>
      <c r="F92" s="32">
        <v>58</v>
      </c>
      <c r="G92" s="27">
        <v>67</v>
      </c>
      <c r="H92" s="28">
        <f t="shared" si="3"/>
        <v>9</v>
      </c>
      <c r="I92" s="33"/>
      <c r="J92" s="35"/>
      <c r="K92" s="33"/>
      <c r="L92" s="35"/>
    </row>
    <row r="93" spans="2:12" ht="14.85" customHeight="1">
      <c r="B93" s="25">
        <v>44106</v>
      </c>
      <c r="C93" s="32">
        <v>41</v>
      </c>
      <c r="D93" s="27">
        <v>53</v>
      </c>
      <c r="E93" s="28">
        <f t="shared" si="2"/>
        <v>12</v>
      </c>
      <c r="F93" s="32">
        <v>59</v>
      </c>
      <c r="G93" s="27">
        <v>70</v>
      </c>
      <c r="H93" s="28">
        <f t="shared" si="3"/>
        <v>11</v>
      </c>
      <c r="I93" s="33"/>
      <c r="J93" s="35"/>
      <c r="K93" s="33"/>
      <c r="L93" s="35"/>
    </row>
    <row r="94" spans="2:12" ht="14.85" customHeight="1">
      <c r="B94" s="25">
        <v>44099</v>
      </c>
      <c r="C94" s="32">
        <v>43</v>
      </c>
      <c r="D94" s="27">
        <v>52.5</v>
      </c>
      <c r="E94" s="28">
        <f t="shared" si="2"/>
        <v>9.5</v>
      </c>
      <c r="F94" s="32">
        <v>61.5</v>
      </c>
      <c r="G94" s="27">
        <v>69.5</v>
      </c>
      <c r="H94" s="28">
        <f t="shared" si="3"/>
        <v>8</v>
      </c>
      <c r="I94" s="33"/>
      <c r="J94" s="35"/>
      <c r="K94" s="33"/>
      <c r="L94" s="35"/>
    </row>
    <row r="95" spans="2:12" ht="14.85" customHeight="1">
      <c r="B95" s="25">
        <v>44092</v>
      </c>
      <c r="C95" s="32">
        <v>41</v>
      </c>
      <c r="D95" s="27">
        <v>52</v>
      </c>
      <c r="E95" s="28">
        <f t="shared" si="2"/>
        <v>11</v>
      </c>
      <c r="F95" s="32">
        <v>59</v>
      </c>
      <c r="G95" s="27">
        <v>69</v>
      </c>
      <c r="H95" s="28">
        <f t="shared" si="3"/>
        <v>10</v>
      </c>
      <c r="I95" s="33"/>
      <c r="J95" s="35"/>
      <c r="K95" s="33"/>
      <c r="L95" s="35"/>
    </row>
    <row r="96" spans="2:12" ht="14.85" customHeight="1">
      <c r="B96" s="25">
        <v>44085</v>
      </c>
      <c r="C96" s="32">
        <v>41</v>
      </c>
      <c r="D96" s="27">
        <v>51.5</v>
      </c>
      <c r="E96" s="28">
        <f t="shared" si="2"/>
        <v>10.5</v>
      </c>
      <c r="F96" s="32">
        <v>59</v>
      </c>
      <c r="G96" s="27">
        <v>68.5</v>
      </c>
      <c r="H96" s="28">
        <f t="shared" si="3"/>
        <v>9.5</v>
      </c>
      <c r="I96" s="33"/>
      <c r="J96" s="35"/>
      <c r="K96" s="33"/>
      <c r="L96" s="35"/>
    </row>
    <row r="97" spans="2:12" ht="14.85" customHeight="1">
      <c r="B97" s="25">
        <v>44064</v>
      </c>
      <c r="C97" s="32">
        <v>39</v>
      </c>
      <c r="D97" s="27">
        <v>52.166666666666664</v>
      </c>
      <c r="E97" s="28">
        <f t="shared" si="2"/>
        <v>13.166666666666664</v>
      </c>
      <c r="F97" s="32">
        <v>59</v>
      </c>
      <c r="G97" s="27">
        <v>69</v>
      </c>
      <c r="H97" s="28">
        <f t="shared" si="3"/>
        <v>10</v>
      </c>
      <c r="I97" s="33"/>
      <c r="J97" s="35"/>
      <c r="K97" s="33"/>
      <c r="L97" s="35"/>
    </row>
    <row r="98" spans="2:12" ht="14.85" customHeight="1">
      <c r="B98" s="25">
        <v>44057</v>
      </c>
      <c r="C98" s="32">
        <v>38.5</v>
      </c>
      <c r="D98" s="27">
        <v>52.833333333333329</v>
      </c>
      <c r="E98" s="28">
        <f t="shared" si="2"/>
        <v>14.333333333333329</v>
      </c>
      <c r="F98" s="32">
        <v>56.5</v>
      </c>
      <c r="G98" s="27">
        <v>69.5</v>
      </c>
      <c r="H98" s="28">
        <f t="shared" si="3"/>
        <v>13</v>
      </c>
      <c r="I98" s="33"/>
      <c r="J98" s="35"/>
      <c r="K98" s="33"/>
      <c r="L98" s="35"/>
    </row>
    <row r="99" spans="2:12" ht="14.85" customHeight="1">
      <c r="B99" s="25">
        <v>44050</v>
      </c>
      <c r="C99" s="32">
        <v>37.5</v>
      </c>
      <c r="D99" s="27">
        <v>53.5</v>
      </c>
      <c r="E99" s="28">
        <f t="shared" si="2"/>
        <v>16</v>
      </c>
      <c r="F99" s="32">
        <v>56.5</v>
      </c>
      <c r="G99" s="27">
        <v>70</v>
      </c>
      <c r="H99" s="28">
        <f t="shared" si="3"/>
        <v>13.5</v>
      </c>
      <c r="I99" s="33"/>
      <c r="J99" s="35"/>
      <c r="K99" s="33"/>
      <c r="L99" s="35"/>
    </row>
    <row r="100" spans="2:12" ht="14.85" customHeight="1">
      <c r="B100" s="25">
        <v>44043</v>
      </c>
      <c r="C100" s="32">
        <v>39</v>
      </c>
      <c r="D100" s="27">
        <v>56.3</v>
      </c>
      <c r="E100" s="28">
        <f t="shared" si="2"/>
        <v>17.299999999999997</v>
      </c>
      <c r="F100" s="32">
        <v>59</v>
      </c>
      <c r="G100" s="27">
        <v>73.499999999999986</v>
      </c>
      <c r="H100" s="28">
        <f t="shared" si="3"/>
        <v>14.499999999999986</v>
      </c>
      <c r="I100" s="33"/>
      <c r="J100" s="35"/>
      <c r="K100" s="33"/>
      <c r="L100" s="35"/>
    </row>
    <row r="101" spans="2:12" ht="14.85" customHeight="1">
      <c r="B101" s="25">
        <v>44036</v>
      </c>
      <c r="C101" s="32">
        <v>45</v>
      </c>
      <c r="D101" s="27">
        <v>59.099999999999994</v>
      </c>
      <c r="E101" s="28">
        <f t="shared" si="2"/>
        <v>14.099999999999994</v>
      </c>
      <c r="F101" s="32">
        <v>65</v>
      </c>
      <c r="G101" s="27">
        <v>76.999999999999972</v>
      </c>
      <c r="H101" s="28">
        <f t="shared" si="3"/>
        <v>11.999999999999972</v>
      </c>
      <c r="I101" s="33"/>
      <c r="J101" s="35"/>
      <c r="K101" s="33"/>
      <c r="L101" s="35"/>
    </row>
    <row r="102" spans="2:12" ht="14.85" customHeight="1">
      <c r="B102" s="25">
        <v>44029</v>
      </c>
      <c r="C102" s="32">
        <v>49</v>
      </c>
      <c r="D102" s="27">
        <v>61.899999999999991</v>
      </c>
      <c r="E102" s="28">
        <f t="shared" si="2"/>
        <v>12.899999999999991</v>
      </c>
      <c r="F102" s="32">
        <v>69</v>
      </c>
      <c r="G102" s="27">
        <v>80.499999999999972</v>
      </c>
      <c r="H102" s="28">
        <f t="shared" si="3"/>
        <v>11.499999999999972</v>
      </c>
      <c r="I102" s="33"/>
      <c r="J102" s="35"/>
      <c r="K102" s="33"/>
      <c r="L102" s="35"/>
    </row>
    <row r="103" spans="2:12" ht="14.85" customHeight="1">
      <c r="B103" s="25">
        <v>44022</v>
      </c>
      <c r="C103" s="32">
        <v>51</v>
      </c>
      <c r="D103" s="27">
        <v>64.699999999999989</v>
      </c>
      <c r="E103" s="28">
        <f t="shared" si="2"/>
        <v>13.699999999999989</v>
      </c>
      <c r="F103" s="32">
        <v>71</v>
      </c>
      <c r="G103" s="27">
        <v>83.999999999999986</v>
      </c>
      <c r="H103" s="28">
        <f t="shared" si="3"/>
        <v>12.999999999999986</v>
      </c>
      <c r="I103" s="33"/>
      <c r="J103" s="35"/>
      <c r="K103" s="33"/>
      <c r="L103" s="35"/>
    </row>
    <row r="104" spans="2:12" ht="14.85" customHeight="1">
      <c r="B104" s="25">
        <v>44015</v>
      </c>
      <c r="C104" s="32">
        <v>51</v>
      </c>
      <c r="D104" s="27">
        <v>67.5</v>
      </c>
      <c r="E104" s="28">
        <f t="shared" si="2"/>
        <v>16.5</v>
      </c>
      <c r="F104" s="32">
        <v>71</v>
      </c>
      <c r="G104" s="27">
        <v>87.5</v>
      </c>
      <c r="H104" s="28">
        <f t="shared" si="3"/>
        <v>16.5</v>
      </c>
      <c r="I104" s="33"/>
      <c r="J104" s="35"/>
      <c r="K104" s="33"/>
      <c r="L104" s="35"/>
    </row>
    <row r="105" spans="2:12" ht="14.85" customHeight="1">
      <c r="B105" s="25">
        <v>44008</v>
      </c>
      <c r="C105" s="32">
        <v>55</v>
      </c>
      <c r="D105" s="27">
        <v>71.666666666666657</v>
      </c>
      <c r="E105" s="28">
        <f t="shared" si="2"/>
        <v>16.666666666666657</v>
      </c>
      <c r="F105" s="32">
        <v>75</v>
      </c>
      <c r="G105" s="27">
        <v>91.666666666666657</v>
      </c>
      <c r="H105" s="28">
        <f t="shared" si="3"/>
        <v>16.666666666666657</v>
      </c>
      <c r="I105" s="33"/>
      <c r="J105" s="35"/>
      <c r="K105" s="33"/>
      <c r="L105" s="35"/>
    </row>
    <row r="106" spans="2:12" ht="14.85" customHeight="1">
      <c r="B106" s="25">
        <v>44001</v>
      </c>
      <c r="C106" s="32">
        <v>53</v>
      </c>
      <c r="D106" s="27">
        <v>75.833333333333329</v>
      </c>
      <c r="E106" s="28">
        <f t="shared" si="2"/>
        <v>22.833333333333329</v>
      </c>
      <c r="F106" s="32">
        <v>73</v>
      </c>
      <c r="G106" s="27">
        <v>95.833333333333329</v>
      </c>
      <c r="H106" s="28">
        <f t="shared" si="3"/>
        <v>22.833333333333329</v>
      </c>
      <c r="I106" s="33"/>
      <c r="J106" s="35"/>
      <c r="K106" s="33"/>
      <c r="L106" s="35"/>
    </row>
    <row r="107" spans="2:12" ht="14.85" customHeight="1">
      <c r="B107" s="25">
        <v>43987</v>
      </c>
      <c r="C107" s="32">
        <v>65</v>
      </c>
      <c r="D107" s="27">
        <v>80</v>
      </c>
      <c r="E107" s="28">
        <f t="shared" si="2"/>
        <v>15</v>
      </c>
      <c r="F107" s="32">
        <v>85</v>
      </c>
      <c r="G107" s="27">
        <v>100</v>
      </c>
      <c r="H107" s="28">
        <f t="shared" si="3"/>
        <v>15</v>
      </c>
      <c r="I107" s="33"/>
      <c r="J107" s="35"/>
      <c r="K107" s="33"/>
      <c r="L107" s="35"/>
    </row>
    <row r="108" spans="2:12" ht="14.85" customHeight="1">
      <c r="B108" s="25">
        <v>43980</v>
      </c>
      <c r="C108" s="32">
        <v>70</v>
      </c>
      <c r="D108" s="27">
        <v>83.499999999999986</v>
      </c>
      <c r="E108" s="28">
        <f t="shared" si="2"/>
        <v>13.499999999999986</v>
      </c>
      <c r="F108" s="32">
        <v>90</v>
      </c>
      <c r="G108" s="27">
        <v>103.49999999999999</v>
      </c>
      <c r="H108" s="28">
        <f t="shared" si="3"/>
        <v>13.499999999999986</v>
      </c>
      <c r="I108" s="33"/>
      <c r="J108" s="35"/>
      <c r="K108" s="33"/>
      <c r="L108" s="35"/>
    </row>
    <row r="109" spans="2:12" ht="14.85" customHeight="1">
      <c r="B109" s="25">
        <v>43973</v>
      </c>
      <c r="C109" s="32">
        <v>72.5</v>
      </c>
      <c r="D109" s="27">
        <v>86.999999999999972</v>
      </c>
      <c r="E109" s="28">
        <f t="shared" si="2"/>
        <v>14.499999999999972</v>
      </c>
      <c r="F109" s="32">
        <v>92.5</v>
      </c>
      <c r="G109" s="27">
        <v>106.99999999999997</v>
      </c>
      <c r="H109" s="28">
        <f t="shared" si="3"/>
        <v>14.499999999999972</v>
      </c>
      <c r="I109" s="33"/>
      <c r="J109" s="35"/>
      <c r="K109" s="33"/>
      <c r="L109" s="35"/>
    </row>
    <row r="110" spans="2:12" ht="14.85" customHeight="1">
      <c r="B110" s="25">
        <v>43966</v>
      </c>
      <c r="C110" s="32">
        <v>75</v>
      </c>
      <c r="D110" s="27">
        <v>90.499999999999972</v>
      </c>
      <c r="E110" s="28">
        <f t="shared" si="2"/>
        <v>15.499999999999972</v>
      </c>
      <c r="F110" s="32">
        <v>95</v>
      </c>
      <c r="G110" s="27">
        <v>110.49999999999997</v>
      </c>
      <c r="H110" s="28">
        <f t="shared" si="3"/>
        <v>15.499999999999972</v>
      </c>
      <c r="I110" s="33"/>
      <c r="J110" s="35"/>
      <c r="K110" s="33"/>
      <c r="L110" s="35"/>
    </row>
    <row r="111" spans="2:12" ht="14.85" customHeight="1">
      <c r="B111" s="25">
        <v>43959</v>
      </c>
      <c r="C111" s="32">
        <v>80</v>
      </c>
      <c r="D111" s="27">
        <v>93.999999999999986</v>
      </c>
      <c r="E111" s="28">
        <f t="shared" si="2"/>
        <v>13.999999999999986</v>
      </c>
      <c r="F111" s="32">
        <v>100</v>
      </c>
      <c r="G111" s="27">
        <v>113.99999999999999</v>
      </c>
      <c r="H111" s="28">
        <f t="shared" si="3"/>
        <v>13.999999999999986</v>
      </c>
      <c r="I111" s="33"/>
      <c r="J111" s="35"/>
      <c r="K111" s="33"/>
      <c r="L111" s="35"/>
    </row>
    <row r="112" spans="2:12" ht="14.85" customHeight="1">
      <c r="B112" s="25">
        <v>43952</v>
      </c>
      <c r="C112" s="32">
        <v>85</v>
      </c>
      <c r="D112" s="27">
        <v>97.5</v>
      </c>
      <c r="E112" s="28">
        <f t="shared" si="2"/>
        <v>12.5</v>
      </c>
      <c r="F112" s="32">
        <v>105</v>
      </c>
      <c r="G112" s="27">
        <v>117.5</v>
      </c>
      <c r="H112" s="28">
        <f t="shared" si="3"/>
        <v>12.5</v>
      </c>
      <c r="I112" s="33"/>
      <c r="J112" s="35"/>
      <c r="K112" s="33"/>
      <c r="L112" s="35"/>
    </row>
    <row r="113" spans="2:12" ht="14.85" customHeight="1">
      <c r="B113" s="25">
        <v>43945</v>
      </c>
      <c r="C113" s="32">
        <v>90</v>
      </c>
      <c r="D113" s="27">
        <v>105</v>
      </c>
      <c r="E113" s="28">
        <f t="shared" si="2"/>
        <v>15</v>
      </c>
      <c r="F113" s="32">
        <v>110</v>
      </c>
      <c r="G113" s="27">
        <v>127.5</v>
      </c>
      <c r="H113" s="28">
        <f t="shared" si="3"/>
        <v>17.5</v>
      </c>
      <c r="I113" s="33"/>
      <c r="J113" s="35"/>
      <c r="K113" s="33"/>
      <c r="L113" s="35"/>
    </row>
    <row r="114" spans="2:12" ht="14.85" customHeight="1">
      <c r="B114" s="25">
        <v>43938</v>
      </c>
      <c r="C114" s="32">
        <v>90</v>
      </c>
      <c r="D114" s="27">
        <v>112.5</v>
      </c>
      <c r="E114" s="28">
        <f t="shared" si="2"/>
        <v>22.5</v>
      </c>
      <c r="F114" s="32">
        <v>110</v>
      </c>
      <c r="G114" s="27">
        <v>137.5</v>
      </c>
      <c r="H114" s="28">
        <f t="shared" si="3"/>
        <v>27.5</v>
      </c>
      <c r="I114" s="33"/>
      <c r="J114" s="35"/>
      <c r="K114" s="33"/>
      <c r="L114" s="35"/>
    </row>
    <row r="115" spans="2:12" ht="14.85" customHeight="1">
      <c r="B115" s="25">
        <v>43930</v>
      </c>
      <c r="C115" s="32">
        <v>120</v>
      </c>
      <c r="D115" s="27">
        <v>125.25</v>
      </c>
      <c r="E115" s="28">
        <f t="shared" si="2"/>
        <v>5.25</v>
      </c>
      <c r="F115" s="32">
        <v>145</v>
      </c>
      <c r="G115" s="27">
        <v>152.5</v>
      </c>
      <c r="H115" s="28">
        <f t="shared" si="3"/>
        <v>7.5</v>
      </c>
      <c r="I115" s="33"/>
      <c r="J115" s="35"/>
      <c r="K115" s="33"/>
      <c r="L115" s="35"/>
    </row>
    <row r="116" spans="2:12" ht="14.85" customHeight="1">
      <c r="B116" s="25">
        <v>43924</v>
      </c>
      <c r="C116" s="32">
        <v>135</v>
      </c>
      <c r="D116" s="27">
        <v>138</v>
      </c>
      <c r="E116" s="28">
        <f t="shared" si="2"/>
        <v>3</v>
      </c>
      <c r="F116" s="32">
        <v>165</v>
      </c>
      <c r="G116" s="27">
        <v>167.5</v>
      </c>
      <c r="H116" s="28">
        <f t="shared" si="3"/>
        <v>2.5</v>
      </c>
      <c r="I116" s="33"/>
      <c r="J116" s="35"/>
      <c r="K116" s="33"/>
      <c r="L116" s="35"/>
    </row>
    <row r="117" spans="2:12" ht="14.85" customHeight="1">
      <c r="B117" s="25">
        <v>43917</v>
      </c>
      <c r="C117" s="32">
        <v>135</v>
      </c>
      <c r="D117" s="27">
        <v>147.5</v>
      </c>
      <c r="E117" s="28">
        <f t="shared" si="2"/>
        <v>12.5</v>
      </c>
      <c r="F117" s="32">
        <v>165</v>
      </c>
      <c r="G117" s="27">
        <v>177.5</v>
      </c>
      <c r="H117" s="28">
        <f t="shared" si="3"/>
        <v>12.5</v>
      </c>
      <c r="I117" s="33"/>
      <c r="J117" s="35"/>
      <c r="K117" s="33"/>
      <c r="L117" s="35"/>
    </row>
    <row r="118" spans="2:12" ht="14.85" customHeight="1">
      <c r="B118" s="25">
        <v>43910</v>
      </c>
      <c r="C118" s="32">
        <v>120</v>
      </c>
      <c r="D118" s="27">
        <v>132.5</v>
      </c>
      <c r="E118" s="28">
        <f t="shared" si="2"/>
        <v>12.5</v>
      </c>
      <c r="F118" s="32">
        <v>155</v>
      </c>
      <c r="G118" s="27">
        <v>167.5</v>
      </c>
      <c r="H118" s="28">
        <f t="shared" si="3"/>
        <v>12.5</v>
      </c>
      <c r="I118" s="33"/>
      <c r="J118" s="35"/>
      <c r="K118" s="33"/>
      <c r="L118" s="35"/>
    </row>
    <row r="119" spans="2:12" ht="14.85" customHeight="1">
      <c r="B119" s="25">
        <v>43906</v>
      </c>
      <c r="C119" s="32">
        <v>102.5</v>
      </c>
      <c r="D119" s="27">
        <v>108</v>
      </c>
      <c r="E119" s="28">
        <f t="shared" si="2"/>
        <v>5.5</v>
      </c>
      <c r="F119" s="32">
        <v>132.5</v>
      </c>
      <c r="G119" s="27">
        <v>135</v>
      </c>
      <c r="H119" s="28">
        <f t="shared" si="3"/>
        <v>2.5</v>
      </c>
      <c r="I119" s="33"/>
      <c r="J119" s="35"/>
      <c r="K119" s="33"/>
      <c r="L119" s="35"/>
    </row>
    <row r="120" spans="2:12" ht="14.85" customHeight="1">
      <c r="B120" s="25">
        <v>43896</v>
      </c>
      <c r="C120" s="32">
        <v>68</v>
      </c>
      <c r="D120" s="27">
        <v>76.5</v>
      </c>
      <c r="E120" s="28">
        <f t="shared" si="2"/>
        <v>8.5</v>
      </c>
      <c r="F120" s="32">
        <v>85</v>
      </c>
      <c r="G120" s="27">
        <v>91.5</v>
      </c>
      <c r="H120" s="28">
        <f t="shared" si="3"/>
        <v>6.5</v>
      </c>
      <c r="I120" s="33"/>
      <c r="J120" s="35"/>
      <c r="K120" s="33"/>
      <c r="L120" s="35"/>
    </row>
    <row r="121" spans="2:12" ht="14.85" customHeight="1">
      <c r="B121" s="25">
        <v>43893</v>
      </c>
      <c r="C121" s="32">
        <v>68.5</v>
      </c>
      <c r="D121" s="27">
        <v>74.625</v>
      </c>
      <c r="E121" s="28">
        <f t="shared" si="2"/>
        <v>6.125</v>
      </c>
      <c r="F121" s="32">
        <v>85</v>
      </c>
      <c r="G121" s="27">
        <v>91</v>
      </c>
      <c r="H121" s="28">
        <f t="shared" si="3"/>
        <v>6</v>
      </c>
      <c r="I121" s="33"/>
      <c r="J121" s="35"/>
      <c r="K121" s="33"/>
      <c r="L121" s="35"/>
    </row>
    <row r="122" spans="2:12" ht="14.85" customHeight="1">
      <c r="B122" s="25">
        <v>43882</v>
      </c>
      <c r="C122" s="32">
        <v>55.5</v>
      </c>
      <c r="D122" s="27">
        <v>72.75</v>
      </c>
      <c r="E122" s="28">
        <f t="shared" si="2"/>
        <v>17.25</v>
      </c>
      <c r="F122" s="32">
        <v>69</v>
      </c>
      <c r="G122" s="27">
        <v>90.5</v>
      </c>
      <c r="H122" s="28">
        <f t="shared" si="3"/>
        <v>21.5</v>
      </c>
      <c r="I122" s="33"/>
      <c r="J122" s="35"/>
      <c r="K122" s="33"/>
      <c r="L122" s="35"/>
    </row>
    <row r="123" spans="2:12" ht="14.85" customHeight="1">
      <c r="B123" s="25">
        <v>43875</v>
      </c>
      <c r="C123" s="32">
        <v>57.5</v>
      </c>
      <c r="D123" s="27">
        <v>70.875</v>
      </c>
      <c r="E123" s="28">
        <f t="shared" si="2"/>
        <v>13.375</v>
      </c>
      <c r="F123" s="32">
        <v>73</v>
      </c>
      <c r="G123" s="27">
        <v>90</v>
      </c>
      <c r="H123" s="28">
        <f t="shared" si="3"/>
        <v>17</v>
      </c>
      <c r="I123" s="33"/>
      <c r="J123" s="35"/>
      <c r="K123" s="33"/>
      <c r="L123" s="35"/>
    </row>
    <row r="124" spans="2:12" ht="14.85" customHeight="1">
      <c r="B124" s="25">
        <v>43868</v>
      </c>
      <c r="C124" s="32">
        <v>59.5</v>
      </c>
      <c r="D124" s="27">
        <v>69</v>
      </c>
      <c r="E124" s="28">
        <f t="shared" si="2"/>
        <v>9.5</v>
      </c>
      <c r="F124" s="32">
        <v>74.5</v>
      </c>
      <c r="G124" s="27">
        <v>89.5</v>
      </c>
      <c r="H124" s="28">
        <f t="shared" si="3"/>
        <v>15</v>
      </c>
      <c r="I124" s="33"/>
      <c r="J124" s="35"/>
      <c r="K124" s="33"/>
      <c r="L124" s="35"/>
    </row>
    <row r="125" spans="2:12" ht="14.85" customHeight="1">
      <c r="B125" s="25">
        <v>43861</v>
      </c>
      <c r="C125" s="32">
        <v>61</v>
      </c>
      <c r="D125" s="27">
        <v>69.666666666666657</v>
      </c>
      <c r="E125" s="28">
        <f t="shared" si="2"/>
        <v>8.6666666666666572</v>
      </c>
      <c r="F125" s="32">
        <v>75</v>
      </c>
      <c r="G125" s="27">
        <v>89.333333333333329</v>
      </c>
      <c r="H125" s="28">
        <f t="shared" si="3"/>
        <v>14.333333333333329</v>
      </c>
      <c r="I125" s="33"/>
      <c r="J125" s="35"/>
      <c r="K125" s="33"/>
      <c r="L125" s="35"/>
    </row>
    <row r="126" spans="2:12" ht="14.85" customHeight="1">
      <c r="B126" s="25">
        <v>43854</v>
      </c>
      <c r="C126" s="32">
        <v>61</v>
      </c>
      <c r="D126" s="27">
        <v>70.333333333333329</v>
      </c>
      <c r="E126" s="28">
        <f t="shared" si="2"/>
        <v>9.3333333333333286</v>
      </c>
      <c r="F126" s="32">
        <v>76</v>
      </c>
      <c r="G126" s="27">
        <v>89.166666666666657</v>
      </c>
      <c r="H126" s="28">
        <f t="shared" si="3"/>
        <v>13.166666666666657</v>
      </c>
      <c r="I126" s="33"/>
      <c r="J126" s="35"/>
      <c r="K126" s="33"/>
      <c r="L126" s="35"/>
    </row>
    <row r="127" spans="2:12" ht="14.85" customHeight="1">
      <c r="B127" s="25">
        <v>43847</v>
      </c>
      <c r="C127" s="32">
        <v>62.5</v>
      </c>
      <c r="D127" s="27">
        <v>71</v>
      </c>
      <c r="E127" s="28">
        <f t="shared" si="2"/>
        <v>8.5</v>
      </c>
      <c r="F127" s="32">
        <v>76.5</v>
      </c>
      <c r="G127" s="27">
        <v>89</v>
      </c>
      <c r="H127" s="28">
        <f t="shared" si="3"/>
        <v>12.5</v>
      </c>
      <c r="I127" s="33">
        <v>62</v>
      </c>
      <c r="J127" s="35"/>
      <c r="K127" s="33">
        <v>77</v>
      </c>
      <c r="L127" s="35"/>
    </row>
    <row r="128" spans="2:12" ht="14.85" customHeight="1">
      <c r="B128" s="25">
        <v>43805</v>
      </c>
      <c r="C128" s="32">
        <v>63</v>
      </c>
      <c r="D128" s="27">
        <v>71.25</v>
      </c>
      <c r="E128" s="28">
        <f t="shared" si="2"/>
        <v>8.25</v>
      </c>
      <c r="F128" s="32">
        <v>78</v>
      </c>
      <c r="G128" s="27">
        <v>90.25</v>
      </c>
      <c r="H128" s="28">
        <f t="shared" si="3"/>
        <v>12.25</v>
      </c>
      <c r="I128" s="33"/>
      <c r="J128" s="35"/>
      <c r="K128" s="33"/>
      <c r="L128" s="35"/>
    </row>
    <row r="129" spans="2:12" ht="14.85" customHeight="1">
      <c r="B129" s="25">
        <v>43798</v>
      </c>
      <c r="C129" s="32">
        <v>61</v>
      </c>
      <c r="D129" s="27">
        <v>71.5</v>
      </c>
      <c r="E129" s="28">
        <f t="shared" si="2"/>
        <v>10.5</v>
      </c>
      <c r="F129" s="32">
        <v>78</v>
      </c>
      <c r="G129" s="27">
        <v>91.5</v>
      </c>
      <c r="H129" s="28">
        <f t="shared" si="3"/>
        <v>13.5</v>
      </c>
      <c r="I129" s="33"/>
      <c r="J129" s="35"/>
      <c r="K129" s="33"/>
      <c r="L129" s="35"/>
    </row>
    <row r="130" spans="2:12" ht="14.85" customHeight="1">
      <c r="B130" s="25">
        <v>43784</v>
      </c>
      <c r="C130" s="32">
        <v>62.5</v>
      </c>
      <c r="D130" s="27">
        <v>73.25</v>
      </c>
      <c r="E130" s="28">
        <f t="shared" si="2"/>
        <v>10.75</v>
      </c>
      <c r="F130" s="32">
        <v>77.5</v>
      </c>
      <c r="G130" s="27">
        <v>92.75</v>
      </c>
      <c r="H130" s="28">
        <f t="shared" si="3"/>
        <v>15.25</v>
      </c>
      <c r="I130" s="33"/>
      <c r="J130" s="35"/>
      <c r="K130" s="33"/>
      <c r="L130" s="35"/>
    </row>
    <row r="131" spans="2:12" ht="14.85" customHeight="1">
      <c r="B131" s="25">
        <v>43777</v>
      </c>
      <c r="C131" s="32">
        <v>65</v>
      </c>
      <c r="D131" s="27">
        <v>75</v>
      </c>
      <c r="E131" s="28">
        <f t="shared" si="2"/>
        <v>10</v>
      </c>
      <c r="F131" s="32">
        <v>84</v>
      </c>
      <c r="G131" s="27">
        <v>94</v>
      </c>
      <c r="H131" s="28">
        <f t="shared" si="3"/>
        <v>10</v>
      </c>
      <c r="I131" s="33"/>
      <c r="J131" s="35"/>
      <c r="K131" s="33"/>
      <c r="L131" s="35"/>
    </row>
    <row r="132" spans="2:12" ht="14.85" customHeight="1">
      <c r="B132" s="25">
        <v>43763</v>
      </c>
      <c r="C132" s="32">
        <v>63</v>
      </c>
      <c r="D132" s="27">
        <v>74.599999999999994</v>
      </c>
      <c r="E132" s="28">
        <f t="shared" si="2"/>
        <v>11.599999999999994</v>
      </c>
      <c r="F132" s="32">
        <v>82</v>
      </c>
      <c r="G132" s="27">
        <v>93.799999999999983</v>
      </c>
      <c r="H132" s="28">
        <f t="shared" si="3"/>
        <v>11.799999999999983</v>
      </c>
      <c r="I132" s="33"/>
      <c r="J132" s="35"/>
      <c r="K132" s="33"/>
      <c r="L132" s="35"/>
    </row>
    <row r="133" spans="2:12" ht="14.85" customHeight="1">
      <c r="B133" s="25">
        <v>43756</v>
      </c>
      <c r="C133" s="32">
        <v>62</v>
      </c>
      <c r="D133" s="27">
        <v>74.199999999999989</v>
      </c>
      <c r="E133" s="28">
        <f t="shared" si="2"/>
        <v>12.199999999999989</v>
      </c>
      <c r="F133" s="32">
        <v>79.5</v>
      </c>
      <c r="G133" s="27">
        <v>93.59999999999998</v>
      </c>
      <c r="H133" s="28">
        <f t="shared" si="3"/>
        <v>14.09999999999998</v>
      </c>
      <c r="I133" s="33"/>
      <c r="J133" s="35"/>
      <c r="K133" s="33"/>
      <c r="L133" s="35"/>
    </row>
    <row r="134" spans="2:12" ht="14.85" customHeight="1">
      <c r="B134" s="25">
        <v>43749</v>
      </c>
      <c r="C134" s="32">
        <v>62</v>
      </c>
      <c r="D134" s="27">
        <v>73.799999999999983</v>
      </c>
      <c r="E134" s="28">
        <f t="shared" ref="E134:E197" si="4">D134-C134</f>
        <v>11.799999999999983</v>
      </c>
      <c r="F134" s="32">
        <v>82</v>
      </c>
      <c r="G134" s="27">
        <v>93.399999999999977</v>
      </c>
      <c r="H134" s="28">
        <f t="shared" ref="H134:H197" si="5">G134-F134</f>
        <v>11.399999999999977</v>
      </c>
      <c r="I134" s="33"/>
      <c r="J134" s="35"/>
      <c r="K134" s="33"/>
      <c r="L134" s="35"/>
    </row>
    <row r="135" spans="2:12" ht="14.85" customHeight="1">
      <c r="B135" s="25">
        <v>43742</v>
      </c>
      <c r="C135" s="32">
        <v>62</v>
      </c>
      <c r="D135" s="27">
        <v>73.399999999999991</v>
      </c>
      <c r="E135" s="28">
        <f t="shared" si="4"/>
        <v>11.399999999999991</v>
      </c>
      <c r="F135" s="32">
        <v>81</v>
      </c>
      <c r="G135" s="27">
        <v>93.199999999999989</v>
      </c>
      <c r="H135" s="28">
        <f t="shared" si="5"/>
        <v>12.199999999999989</v>
      </c>
      <c r="I135" s="33"/>
      <c r="J135" s="35"/>
      <c r="K135" s="33"/>
      <c r="L135" s="35"/>
    </row>
    <row r="136" spans="2:12" ht="14.85" customHeight="1">
      <c r="B136" s="25">
        <v>43735</v>
      </c>
      <c r="C136" s="32">
        <v>62</v>
      </c>
      <c r="D136" s="27">
        <v>73</v>
      </c>
      <c r="E136" s="28">
        <f t="shared" si="4"/>
        <v>11</v>
      </c>
      <c r="F136" s="32">
        <v>81.5</v>
      </c>
      <c r="G136" s="27">
        <v>93</v>
      </c>
      <c r="H136" s="28">
        <f t="shared" si="5"/>
        <v>11.5</v>
      </c>
      <c r="I136" s="33"/>
      <c r="J136" s="35"/>
      <c r="K136" s="33"/>
      <c r="L136" s="35"/>
    </row>
    <row r="137" spans="2:12" ht="14.85" customHeight="1">
      <c r="B137" s="25">
        <v>43728</v>
      </c>
      <c r="C137" s="32">
        <v>60</v>
      </c>
      <c r="D137" s="27">
        <v>71.333333333333314</v>
      </c>
      <c r="E137" s="28">
        <f t="shared" si="4"/>
        <v>11.333333333333314</v>
      </c>
      <c r="F137" s="32">
        <v>80</v>
      </c>
      <c r="G137" s="27">
        <v>91.333333333333314</v>
      </c>
      <c r="H137" s="28">
        <f t="shared" si="5"/>
        <v>11.333333333333314</v>
      </c>
      <c r="I137" s="33"/>
      <c r="J137" s="35"/>
      <c r="K137" s="33"/>
      <c r="L137" s="35"/>
    </row>
    <row r="138" spans="2:12" ht="14.85" customHeight="1">
      <c r="B138" s="25">
        <v>43707</v>
      </c>
      <c r="C138" s="32">
        <v>57.5</v>
      </c>
      <c r="D138" s="27">
        <v>69.666666666666643</v>
      </c>
      <c r="E138" s="28">
        <f t="shared" si="4"/>
        <v>12.166666666666643</v>
      </c>
      <c r="F138" s="32">
        <v>77</v>
      </c>
      <c r="G138" s="27">
        <v>89.666666666666643</v>
      </c>
      <c r="H138" s="28">
        <f t="shared" si="5"/>
        <v>12.666666666666643</v>
      </c>
      <c r="I138" s="33">
        <v>58</v>
      </c>
      <c r="J138" s="35"/>
      <c r="K138" s="33"/>
      <c r="L138" s="35"/>
    </row>
    <row r="139" spans="2:12" ht="14.85" customHeight="1">
      <c r="B139" s="25">
        <v>43700</v>
      </c>
      <c r="C139" s="32">
        <v>58</v>
      </c>
      <c r="D139" s="27">
        <v>67.999999999999972</v>
      </c>
      <c r="E139" s="28">
        <f t="shared" si="4"/>
        <v>9.9999999999999716</v>
      </c>
      <c r="F139" s="32">
        <v>77</v>
      </c>
      <c r="G139" s="27">
        <v>87.999999999999972</v>
      </c>
      <c r="H139" s="28">
        <f t="shared" si="5"/>
        <v>10.999999999999972</v>
      </c>
      <c r="I139" s="33"/>
      <c r="J139" s="35"/>
      <c r="K139" s="33"/>
      <c r="L139" s="35">
        <v>77</v>
      </c>
    </row>
    <row r="140" spans="2:12" ht="14.85" customHeight="1">
      <c r="B140" s="25">
        <v>43693</v>
      </c>
      <c r="C140" s="32">
        <v>55</v>
      </c>
      <c r="D140" s="27">
        <v>66.333333333333314</v>
      </c>
      <c r="E140" s="28">
        <f t="shared" si="4"/>
        <v>11.333333333333314</v>
      </c>
      <c r="F140" s="32">
        <v>75</v>
      </c>
      <c r="G140" s="27">
        <v>86.333333333333314</v>
      </c>
      <c r="H140" s="28">
        <f t="shared" si="5"/>
        <v>11.333333333333314</v>
      </c>
      <c r="I140" s="33"/>
      <c r="J140" s="35"/>
      <c r="K140" s="33"/>
      <c r="L140" s="35"/>
    </row>
    <row r="141" spans="2:12" ht="14.85" customHeight="1">
      <c r="B141" s="25">
        <v>43686</v>
      </c>
      <c r="C141" s="32">
        <v>53.5</v>
      </c>
      <c r="D141" s="27">
        <v>64.666666666666657</v>
      </c>
      <c r="E141" s="28">
        <f t="shared" si="4"/>
        <v>11.166666666666657</v>
      </c>
      <c r="F141" s="32">
        <v>74</v>
      </c>
      <c r="G141" s="27">
        <v>84.666666666666657</v>
      </c>
      <c r="H141" s="28">
        <f t="shared" si="5"/>
        <v>10.666666666666657</v>
      </c>
      <c r="I141" s="33"/>
      <c r="J141" s="35"/>
      <c r="K141" s="33"/>
      <c r="L141" s="35"/>
    </row>
    <row r="142" spans="2:12" ht="14.85" customHeight="1">
      <c r="B142" s="25">
        <v>43679</v>
      </c>
      <c r="C142" s="32">
        <v>50</v>
      </c>
      <c r="D142" s="27">
        <v>63</v>
      </c>
      <c r="E142" s="28">
        <f t="shared" si="4"/>
        <v>13</v>
      </c>
      <c r="F142" s="32">
        <v>70</v>
      </c>
      <c r="G142" s="27">
        <v>83</v>
      </c>
      <c r="H142" s="28">
        <f t="shared" si="5"/>
        <v>13</v>
      </c>
      <c r="I142" s="33"/>
      <c r="J142" s="35"/>
      <c r="K142" s="33"/>
      <c r="L142" s="35"/>
    </row>
    <row r="143" spans="2:12" ht="14.85" customHeight="1">
      <c r="B143" s="25">
        <v>43665</v>
      </c>
      <c r="C143" s="32">
        <v>49.5</v>
      </c>
      <c r="D143" s="27">
        <v>64.499999999999986</v>
      </c>
      <c r="E143" s="28">
        <f t="shared" si="4"/>
        <v>14.999999999999986</v>
      </c>
      <c r="F143" s="32">
        <v>67</v>
      </c>
      <c r="G143" s="27">
        <v>84.999999999999986</v>
      </c>
      <c r="H143" s="28">
        <f t="shared" si="5"/>
        <v>17.999999999999986</v>
      </c>
      <c r="I143" s="33"/>
      <c r="J143" s="35"/>
      <c r="K143" s="33"/>
      <c r="L143" s="35"/>
    </row>
    <row r="144" spans="2:12" ht="14.85" customHeight="1">
      <c r="B144" s="25">
        <v>43658</v>
      </c>
      <c r="C144" s="32">
        <v>55</v>
      </c>
      <c r="D144" s="27">
        <v>65.999999999999972</v>
      </c>
      <c r="E144" s="28">
        <f t="shared" si="4"/>
        <v>10.999999999999972</v>
      </c>
      <c r="F144" s="32">
        <v>72.5</v>
      </c>
      <c r="G144" s="27">
        <v>86.999999999999972</v>
      </c>
      <c r="H144" s="28">
        <f t="shared" si="5"/>
        <v>14.499999999999972</v>
      </c>
      <c r="I144" s="33"/>
      <c r="J144" s="35"/>
      <c r="K144" s="33"/>
      <c r="L144" s="35"/>
    </row>
    <row r="145" spans="2:12" ht="14.85" customHeight="1">
      <c r="B145" s="25">
        <v>43651</v>
      </c>
      <c r="C145" s="32">
        <v>60.5</v>
      </c>
      <c r="D145" s="27">
        <v>67.499999999999972</v>
      </c>
      <c r="E145" s="28">
        <f t="shared" si="4"/>
        <v>6.9999999999999716</v>
      </c>
      <c r="F145" s="32">
        <v>81.5</v>
      </c>
      <c r="G145" s="27">
        <v>88.999999999999972</v>
      </c>
      <c r="H145" s="28">
        <f t="shared" si="5"/>
        <v>7.4999999999999716</v>
      </c>
      <c r="I145" s="33"/>
      <c r="J145" s="35"/>
      <c r="K145" s="33"/>
      <c r="L145" s="35"/>
    </row>
    <row r="146" spans="2:12" ht="14.85" customHeight="1">
      <c r="B146" s="25">
        <v>43644</v>
      </c>
      <c r="C146" s="32">
        <v>66</v>
      </c>
      <c r="D146" s="27">
        <v>68.999999999999972</v>
      </c>
      <c r="E146" s="28">
        <f t="shared" si="4"/>
        <v>2.9999999999999716</v>
      </c>
      <c r="F146" s="32">
        <v>89</v>
      </c>
      <c r="G146" s="27">
        <v>90.999999999999972</v>
      </c>
      <c r="H146" s="28">
        <f t="shared" si="5"/>
        <v>1.9999999999999716</v>
      </c>
      <c r="I146" s="33"/>
      <c r="J146" s="35"/>
      <c r="K146" s="33"/>
      <c r="L146" s="35"/>
    </row>
    <row r="147" spans="2:12" ht="14.85" customHeight="1">
      <c r="B147" s="25">
        <v>43637</v>
      </c>
      <c r="C147" s="32">
        <v>66</v>
      </c>
      <c r="D147" s="27">
        <v>70.499999999999986</v>
      </c>
      <c r="E147" s="28">
        <f t="shared" si="4"/>
        <v>4.4999999999999858</v>
      </c>
      <c r="F147" s="32">
        <v>89</v>
      </c>
      <c r="G147" s="27">
        <v>92.999999999999986</v>
      </c>
      <c r="H147" s="28">
        <f t="shared" si="5"/>
        <v>3.9999999999999858</v>
      </c>
      <c r="I147" s="33"/>
      <c r="J147" s="35"/>
      <c r="K147" s="33"/>
      <c r="L147" s="35"/>
    </row>
    <row r="148" spans="2:12" ht="14.85" customHeight="1">
      <c r="B148" s="25">
        <v>43630</v>
      </c>
      <c r="C148" s="32">
        <v>68</v>
      </c>
      <c r="D148" s="27">
        <v>72</v>
      </c>
      <c r="E148" s="28">
        <f t="shared" si="4"/>
        <v>4</v>
      </c>
      <c r="F148" s="32">
        <v>92</v>
      </c>
      <c r="G148" s="27">
        <v>95</v>
      </c>
      <c r="H148" s="28">
        <f t="shared" si="5"/>
        <v>3</v>
      </c>
      <c r="I148" s="33"/>
      <c r="J148" s="35"/>
      <c r="K148" s="33">
        <v>92</v>
      </c>
      <c r="L148" s="35"/>
    </row>
    <row r="149" spans="2:12" ht="14.85" customHeight="1">
      <c r="B149" s="25">
        <v>43616</v>
      </c>
      <c r="C149" s="32">
        <v>64</v>
      </c>
      <c r="D149" s="27">
        <v>71.5</v>
      </c>
      <c r="E149" s="28">
        <f t="shared" si="4"/>
        <v>7.5</v>
      </c>
      <c r="F149" s="32">
        <v>87</v>
      </c>
      <c r="G149" s="27">
        <v>95</v>
      </c>
      <c r="H149" s="28">
        <f t="shared" si="5"/>
        <v>8</v>
      </c>
      <c r="I149" s="33"/>
      <c r="J149" s="35"/>
      <c r="K149" s="33"/>
      <c r="L149" s="35"/>
    </row>
    <row r="150" spans="2:12" ht="14.85" customHeight="1">
      <c r="B150" s="25">
        <v>43609</v>
      </c>
      <c r="C150" s="32">
        <v>62</v>
      </c>
      <c r="D150" s="27">
        <v>71</v>
      </c>
      <c r="E150" s="28">
        <f t="shared" si="4"/>
        <v>9</v>
      </c>
      <c r="F150" s="32">
        <v>85.5</v>
      </c>
      <c r="G150" s="27">
        <v>95</v>
      </c>
      <c r="H150" s="28">
        <f t="shared" si="5"/>
        <v>9.5</v>
      </c>
      <c r="I150" s="33"/>
      <c r="J150" s="35"/>
      <c r="K150" s="33"/>
      <c r="L150" s="35"/>
    </row>
    <row r="151" spans="2:12" ht="14.85" customHeight="1">
      <c r="B151" s="25">
        <v>43602</v>
      </c>
      <c r="C151" s="32">
        <v>62</v>
      </c>
      <c r="D151" s="27">
        <v>70.5</v>
      </c>
      <c r="E151" s="28">
        <f t="shared" si="4"/>
        <v>8.5</v>
      </c>
      <c r="F151" s="32">
        <v>85</v>
      </c>
      <c r="G151" s="27">
        <v>95</v>
      </c>
      <c r="H151" s="28">
        <f t="shared" si="5"/>
        <v>10</v>
      </c>
      <c r="I151" s="33"/>
      <c r="J151" s="35"/>
      <c r="K151" s="33"/>
      <c r="L151" s="35"/>
    </row>
    <row r="152" spans="2:12" ht="14.85" customHeight="1">
      <c r="B152" s="25">
        <v>43595</v>
      </c>
      <c r="C152" s="32">
        <v>62</v>
      </c>
      <c r="D152" s="27">
        <v>70</v>
      </c>
      <c r="E152" s="28">
        <f t="shared" si="4"/>
        <v>8</v>
      </c>
      <c r="F152" s="32">
        <v>85</v>
      </c>
      <c r="G152" s="27">
        <v>95</v>
      </c>
      <c r="H152" s="28">
        <f t="shared" si="5"/>
        <v>10</v>
      </c>
      <c r="I152" s="33">
        <v>62</v>
      </c>
      <c r="J152" s="35"/>
      <c r="K152" s="33"/>
      <c r="L152" s="35"/>
    </row>
    <row r="153" spans="2:12" ht="14.85" customHeight="1">
      <c r="B153" s="25">
        <v>43581</v>
      </c>
      <c r="C153" s="32">
        <v>62</v>
      </c>
      <c r="D153" s="27">
        <v>72</v>
      </c>
      <c r="E153" s="28">
        <f t="shared" si="4"/>
        <v>10</v>
      </c>
      <c r="F153" s="32">
        <v>84.5</v>
      </c>
      <c r="G153" s="27">
        <v>96</v>
      </c>
      <c r="H153" s="28">
        <f t="shared" si="5"/>
        <v>11.5</v>
      </c>
      <c r="I153" s="33"/>
      <c r="J153" s="35">
        <v>70</v>
      </c>
      <c r="K153" s="33"/>
      <c r="L153" s="35"/>
    </row>
    <row r="154" spans="2:12" ht="14.85" customHeight="1">
      <c r="B154" s="25">
        <v>43567</v>
      </c>
      <c r="C154" s="32">
        <v>62.5</v>
      </c>
      <c r="D154" s="27">
        <v>71.5</v>
      </c>
      <c r="E154" s="28">
        <f t="shared" si="4"/>
        <v>9</v>
      </c>
      <c r="F154" s="32">
        <v>86</v>
      </c>
      <c r="G154" s="27">
        <v>96.5</v>
      </c>
      <c r="H154" s="28">
        <f t="shared" si="5"/>
        <v>10.5</v>
      </c>
      <c r="I154" s="33"/>
      <c r="J154" s="35"/>
      <c r="K154" s="33"/>
      <c r="L154" s="35"/>
    </row>
    <row r="155" spans="2:12" ht="14.85" customHeight="1">
      <c r="B155" s="25">
        <v>43558</v>
      </c>
      <c r="C155" s="32">
        <v>67</v>
      </c>
      <c r="D155" s="27">
        <v>73</v>
      </c>
      <c r="E155" s="28">
        <f t="shared" si="4"/>
        <v>6</v>
      </c>
      <c r="F155" s="32">
        <v>92.5</v>
      </c>
      <c r="G155" s="27">
        <v>98</v>
      </c>
      <c r="H155" s="28">
        <f t="shared" si="5"/>
        <v>5.5</v>
      </c>
      <c r="I155" s="33"/>
      <c r="J155" s="35"/>
      <c r="K155" s="33"/>
      <c r="L155" s="35"/>
    </row>
    <row r="156" spans="2:12" ht="14.85" customHeight="1">
      <c r="B156" s="25">
        <v>43532</v>
      </c>
      <c r="C156" s="32">
        <v>72.5</v>
      </c>
      <c r="D156" s="27">
        <v>84</v>
      </c>
      <c r="E156" s="28">
        <f t="shared" si="4"/>
        <v>11.5</v>
      </c>
      <c r="F156" s="32">
        <v>100</v>
      </c>
      <c r="G156" s="27">
        <v>107.5</v>
      </c>
      <c r="H156" s="28">
        <f t="shared" si="5"/>
        <v>7.5</v>
      </c>
      <c r="I156" s="33"/>
      <c r="J156" s="35"/>
      <c r="K156" s="33"/>
      <c r="L156" s="35"/>
    </row>
    <row r="157" spans="2:12" ht="14.85" customHeight="1">
      <c r="B157" s="25">
        <v>43525</v>
      </c>
      <c r="C157" s="32">
        <v>75</v>
      </c>
      <c r="D157" s="27">
        <v>85.562499999999972</v>
      </c>
      <c r="E157" s="28">
        <f t="shared" si="4"/>
        <v>10.562499999999972</v>
      </c>
      <c r="F157" s="32">
        <v>100</v>
      </c>
      <c r="G157" s="27">
        <v>108.93749999999997</v>
      </c>
      <c r="H157" s="28">
        <f t="shared" si="5"/>
        <v>8.9374999999999716</v>
      </c>
      <c r="I157" s="33"/>
      <c r="J157" s="35"/>
      <c r="K157" s="33"/>
      <c r="L157" s="35"/>
    </row>
    <row r="158" spans="2:12" ht="14.85" customHeight="1">
      <c r="B158" s="25">
        <v>43518</v>
      </c>
      <c r="C158" s="32">
        <v>77</v>
      </c>
      <c r="D158" s="27">
        <v>87.124999999999957</v>
      </c>
      <c r="E158" s="28">
        <f t="shared" si="4"/>
        <v>10.124999999999957</v>
      </c>
      <c r="F158" s="32">
        <v>102</v>
      </c>
      <c r="G158" s="27">
        <v>110.37499999999996</v>
      </c>
      <c r="H158" s="28">
        <f t="shared" si="5"/>
        <v>8.3749999999999574</v>
      </c>
      <c r="I158" s="33"/>
      <c r="J158" s="35"/>
      <c r="K158" s="33"/>
      <c r="L158" s="35"/>
    </row>
    <row r="159" spans="2:12" ht="14.85" customHeight="1">
      <c r="B159" s="25">
        <v>43511</v>
      </c>
      <c r="C159" s="32">
        <v>78</v>
      </c>
      <c r="D159" s="27">
        <v>88.687499999999943</v>
      </c>
      <c r="E159" s="28">
        <f t="shared" si="4"/>
        <v>10.687499999999943</v>
      </c>
      <c r="F159" s="32">
        <v>102</v>
      </c>
      <c r="G159" s="27">
        <v>111.81249999999994</v>
      </c>
      <c r="H159" s="28">
        <f t="shared" si="5"/>
        <v>9.8124999999999432</v>
      </c>
      <c r="I159" s="33"/>
      <c r="J159" s="35"/>
      <c r="K159" s="33">
        <v>104</v>
      </c>
      <c r="L159" s="35"/>
    </row>
    <row r="160" spans="2:12" ht="14.85" customHeight="1">
      <c r="B160" s="25">
        <v>43504</v>
      </c>
      <c r="C160" s="32">
        <v>80</v>
      </c>
      <c r="D160" s="27">
        <v>90.249999999999943</v>
      </c>
      <c r="E160" s="28">
        <f t="shared" si="4"/>
        <v>10.249999999999943</v>
      </c>
      <c r="F160" s="32">
        <v>102</v>
      </c>
      <c r="G160" s="27">
        <v>113.24999999999994</v>
      </c>
      <c r="H160" s="28">
        <f t="shared" si="5"/>
        <v>11.249999999999943</v>
      </c>
      <c r="I160" s="33"/>
      <c r="J160" s="35"/>
      <c r="K160" s="33"/>
      <c r="L160" s="35"/>
    </row>
    <row r="161" spans="2:12" ht="14.85" customHeight="1">
      <c r="B161" s="25">
        <v>43497</v>
      </c>
      <c r="C161" s="32">
        <v>88</v>
      </c>
      <c r="D161" s="27">
        <v>91.812499999999943</v>
      </c>
      <c r="E161" s="28">
        <f t="shared" si="4"/>
        <v>3.8124999999999432</v>
      </c>
      <c r="F161" s="32">
        <v>110</v>
      </c>
      <c r="G161" s="27">
        <v>114.68749999999994</v>
      </c>
      <c r="H161" s="28">
        <f t="shared" si="5"/>
        <v>4.6874999999999432</v>
      </c>
      <c r="I161" s="33">
        <v>88</v>
      </c>
      <c r="J161" s="35"/>
      <c r="K161" s="33">
        <v>110</v>
      </c>
      <c r="L161" s="35"/>
    </row>
    <row r="162" spans="2:12" ht="14.85" customHeight="1">
      <c r="B162" s="25">
        <v>43490</v>
      </c>
      <c r="C162" s="32">
        <v>88</v>
      </c>
      <c r="D162" s="27">
        <v>93.374999999999957</v>
      </c>
      <c r="E162" s="28">
        <f t="shared" si="4"/>
        <v>5.3749999999999574</v>
      </c>
      <c r="F162" s="32">
        <v>110.5</v>
      </c>
      <c r="G162" s="27">
        <v>116.12499999999996</v>
      </c>
      <c r="H162" s="28">
        <f t="shared" si="5"/>
        <v>5.6249999999999574</v>
      </c>
      <c r="I162" s="33"/>
      <c r="J162" s="35"/>
      <c r="K162" s="33"/>
      <c r="L162" s="35"/>
    </row>
    <row r="163" spans="2:12" ht="14.85" customHeight="1">
      <c r="B163" s="25">
        <v>43483</v>
      </c>
      <c r="C163" s="32">
        <v>88</v>
      </c>
      <c r="D163" s="27">
        <v>94.937499999999972</v>
      </c>
      <c r="E163" s="28">
        <f t="shared" si="4"/>
        <v>6.9374999999999716</v>
      </c>
      <c r="F163" s="32">
        <v>111.5</v>
      </c>
      <c r="G163" s="27">
        <v>117.56249999999997</v>
      </c>
      <c r="H163" s="28">
        <f t="shared" si="5"/>
        <v>6.0624999999999716</v>
      </c>
      <c r="I163" s="33"/>
      <c r="J163" s="35"/>
      <c r="K163" s="33"/>
      <c r="L163" s="35"/>
    </row>
    <row r="164" spans="2:12" ht="14.85" customHeight="1">
      <c r="B164" s="25">
        <v>43476</v>
      </c>
      <c r="C164" s="32">
        <v>90</v>
      </c>
      <c r="D164" s="27">
        <v>96.5</v>
      </c>
      <c r="E164" s="28">
        <f t="shared" si="4"/>
        <v>6.5</v>
      </c>
      <c r="F164" s="32">
        <v>113</v>
      </c>
      <c r="G164" s="27">
        <v>119</v>
      </c>
      <c r="H164" s="28">
        <f t="shared" si="5"/>
        <v>6</v>
      </c>
      <c r="I164" s="33"/>
      <c r="J164" s="35"/>
      <c r="K164" s="33">
        <v>113</v>
      </c>
      <c r="L164" s="35"/>
    </row>
    <row r="165" spans="2:12" ht="14.85" customHeight="1">
      <c r="B165" s="25">
        <v>43472</v>
      </c>
      <c r="C165" s="32">
        <v>90</v>
      </c>
      <c r="D165" s="27">
        <v>94.25</v>
      </c>
      <c r="E165" s="28">
        <f t="shared" si="4"/>
        <v>4.25</v>
      </c>
      <c r="F165" s="32">
        <v>112.5</v>
      </c>
      <c r="G165" s="27">
        <v>116.75</v>
      </c>
      <c r="H165" s="28">
        <f t="shared" si="5"/>
        <v>4.25</v>
      </c>
      <c r="I165" s="33"/>
      <c r="J165" s="35"/>
      <c r="K165" s="33"/>
      <c r="L165" s="35"/>
    </row>
    <row r="166" spans="2:12" ht="14.85" customHeight="1">
      <c r="B166" s="25">
        <v>43455</v>
      </c>
      <c r="C166" s="32">
        <v>87</v>
      </c>
      <c r="D166" s="27">
        <v>92</v>
      </c>
      <c r="E166" s="28">
        <f t="shared" si="4"/>
        <v>5</v>
      </c>
      <c r="F166" s="32">
        <v>109</v>
      </c>
      <c r="G166" s="27">
        <v>114.5</v>
      </c>
      <c r="H166" s="28">
        <f t="shared" si="5"/>
        <v>5.5</v>
      </c>
      <c r="I166" s="33"/>
      <c r="J166" s="35"/>
      <c r="K166" s="33"/>
      <c r="L166" s="35"/>
    </row>
    <row r="167" spans="2:12" ht="14.85" customHeight="1">
      <c r="B167" s="25">
        <v>43447</v>
      </c>
      <c r="C167" s="32">
        <v>86</v>
      </c>
      <c r="D167" s="27">
        <v>89.75</v>
      </c>
      <c r="E167" s="28">
        <f t="shared" si="4"/>
        <v>3.75</v>
      </c>
      <c r="F167" s="32">
        <v>109</v>
      </c>
      <c r="G167" s="27">
        <v>112.25</v>
      </c>
      <c r="H167" s="28">
        <f t="shared" si="5"/>
        <v>3.25</v>
      </c>
      <c r="I167" s="33"/>
      <c r="J167" s="35"/>
      <c r="K167" s="33"/>
      <c r="L167" s="35"/>
    </row>
    <row r="168" spans="2:12" ht="14.85" customHeight="1">
      <c r="B168" s="25">
        <v>43437</v>
      </c>
      <c r="C168" s="32">
        <v>82</v>
      </c>
      <c r="D168" s="27">
        <v>87.5</v>
      </c>
      <c r="E168" s="28">
        <f t="shared" si="4"/>
        <v>5.5</v>
      </c>
      <c r="F168" s="32">
        <v>103</v>
      </c>
      <c r="G168" s="27">
        <v>110</v>
      </c>
      <c r="H168" s="28">
        <f t="shared" si="5"/>
        <v>7</v>
      </c>
      <c r="I168" s="33"/>
      <c r="J168" s="35"/>
      <c r="K168" s="33"/>
      <c r="L168" s="35"/>
    </row>
    <row r="169" spans="2:12" ht="14.85" customHeight="1">
      <c r="B169" s="25">
        <v>43434</v>
      </c>
      <c r="C169" s="32">
        <v>78</v>
      </c>
      <c r="D169" s="27">
        <v>84.5</v>
      </c>
      <c r="E169" s="28">
        <f t="shared" si="4"/>
        <v>6.5</v>
      </c>
      <c r="F169" s="32">
        <v>99</v>
      </c>
      <c r="G169" s="27">
        <v>106.75</v>
      </c>
      <c r="H169" s="28">
        <f t="shared" si="5"/>
        <v>7.75</v>
      </c>
      <c r="I169" s="33">
        <v>82</v>
      </c>
      <c r="J169" s="35"/>
      <c r="K169" s="33">
        <v>103</v>
      </c>
      <c r="L169" s="35"/>
    </row>
    <row r="170" spans="2:12" ht="14.85" customHeight="1">
      <c r="B170" s="25">
        <v>43427</v>
      </c>
      <c r="C170" s="32">
        <v>73</v>
      </c>
      <c r="D170" s="27">
        <v>81.5</v>
      </c>
      <c r="E170" s="28">
        <f t="shared" si="4"/>
        <v>8.5</v>
      </c>
      <c r="F170" s="32">
        <v>95</v>
      </c>
      <c r="G170" s="27">
        <v>103.5</v>
      </c>
      <c r="H170" s="28">
        <f t="shared" si="5"/>
        <v>8.5</v>
      </c>
      <c r="I170" s="33"/>
      <c r="J170" s="35"/>
      <c r="K170" s="33"/>
      <c r="L170" s="35"/>
    </row>
    <row r="171" spans="2:12" ht="14.85" customHeight="1">
      <c r="B171" s="25">
        <v>43420</v>
      </c>
      <c r="C171" s="32">
        <v>73</v>
      </c>
      <c r="D171" s="27">
        <v>80.916666666666686</v>
      </c>
      <c r="E171" s="28">
        <f t="shared" si="4"/>
        <v>7.9166666666666856</v>
      </c>
      <c r="F171" s="32">
        <v>95</v>
      </c>
      <c r="G171" s="27">
        <v>102.91666666666669</v>
      </c>
      <c r="H171" s="28">
        <f t="shared" si="5"/>
        <v>7.9166666666666856</v>
      </c>
      <c r="I171" s="33">
        <v>73</v>
      </c>
      <c r="J171" s="35"/>
      <c r="K171" s="33">
        <v>95</v>
      </c>
      <c r="L171" s="35"/>
    </row>
    <row r="172" spans="2:12" ht="14.85" customHeight="1">
      <c r="B172" s="25">
        <v>43406</v>
      </c>
      <c r="C172" s="32">
        <v>73</v>
      </c>
      <c r="D172" s="27">
        <v>80.333333333333357</v>
      </c>
      <c r="E172" s="28">
        <f t="shared" si="4"/>
        <v>7.333333333333357</v>
      </c>
      <c r="F172" s="32">
        <v>93</v>
      </c>
      <c r="G172" s="27">
        <v>102.33333333333336</v>
      </c>
      <c r="H172" s="28">
        <f t="shared" si="5"/>
        <v>9.333333333333357</v>
      </c>
      <c r="I172" s="33"/>
      <c r="J172" s="35"/>
      <c r="K172" s="33"/>
      <c r="L172" s="35"/>
    </row>
    <row r="173" spans="2:12" ht="14.85" customHeight="1">
      <c r="B173" s="25">
        <v>43399</v>
      </c>
      <c r="C173" s="32">
        <v>72.5</v>
      </c>
      <c r="D173" s="27">
        <v>79.750000000000028</v>
      </c>
      <c r="E173" s="28">
        <f t="shared" si="4"/>
        <v>7.2500000000000284</v>
      </c>
      <c r="F173" s="32">
        <v>92.5</v>
      </c>
      <c r="G173" s="27">
        <v>101.75000000000003</v>
      </c>
      <c r="H173" s="28">
        <f t="shared" si="5"/>
        <v>9.2500000000000284</v>
      </c>
      <c r="I173" s="33"/>
      <c r="J173" s="35"/>
      <c r="K173" s="33"/>
      <c r="L173" s="35"/>
    </row>
    <row r="174" spans="2:12" ht="14.85" customHeight="1">
      <c r="B174" s="25">
        <v>43392</v>
      </c>
      <c r="C174" s="32">
        <v>72.5</v>
      </c>
      <c r="D174" s="27">
        <v>79.166666666666686</v>
      </c>
      <c r="E174" s="28">
        <f t="shared" si="4"/>
        <v>6.6666666666666856</v>
      </c>
      <c r="F174" s="32">
        <v>92.5</v>
      </c>
      <c r="G174" s="27">
        <v>101.16666666666669</v>
      </c>
      <c r="H174" s="28">
        <f t="shared" si="5"/>
        <v>8.6666666666666856</v>
      </c>
      <c r="I174" s="33"/>
      <c r="J174" s="35"/>
      <c r="K174" s="33"/>
      <c r="L174" s="35"/>
    </row>
    <row r="175" spans="2:12" ht="14.85" customHeight="1">
      <c r="B175" s="25">
        <v>43385</v>
      </c>
      <c r="C175" s="32">
        <v>72.5</v>
      </c>
      <c r="D175" s="27">
        <v>78.583333333333343</v>
      </c>
      <c r="E175" s="28">
        <f t="shared" si="4"/>
        <v>6.0833333333333428</v>
      </c>
      <c r="F175" s="32">
        <v>92.5</v>
      </c>
      <c r="G175" s="27">
        <v>100.58333333333334</v>
      </c>
      <c r="H175" s="28">
        <f t="shared" si="5"/>
        <v>8.0833333333333428</v>
      </c>
      <c r="I175" s="33"/>
      <c r="J175" s="35"/>
      <c r="K175" s="33"/>
      <c r="L175" s="35"/>
    </row>
    <row r="176" spans="2:12" ht="14.85" customHeight="1">
      <c r="B176" s="25">
        <v>43378</v>
      </c>
      <c r="C176" s="32">
        <v>72.5</v>
      </c>
      <c r="D176" s="27">
        <v>78</v>
      </c>
      <c r="E176" s="28">
        <f t="shared" si="4"/>
        <v>5.5</v>
      </c>
      <c r="F176" s="32">
        <v>92.5</v>
      </c>
      <c r="G176" s="27">
        <v>100</v>
      </c>
      <c r="H176" s="28">
        <f t="shared" si="5"/>
        <v>7.5</v>
      </c>
      <c r="I176" s="33"/>
      <c r="J176" s="35"/>
      <c r="K176" s="33"/>
      <c r="L176" s="35"/>
    </row>
    <row r="177" spans="2:12" ht="14.85" customHeight="1">
      <c r="B177" s="25">
        <v>43371</v>
      </c>
      <c r="C177" s="32">
        <v>72.5</v>
      </c>
      <c r="D177" s="27">
        <v>78.500000000000028</v>
      </c>
      <c r="E177" s="28">
        <f t="shared" si="4"/>
        <v>6.0000000000000284</v>
      </c>
      <c r="F177" s="32">
        <v>93</v>
      </c>
      <c r="G177" s="27">
        <v>100.21428571428574</v>
      </c>
      <c r="H177" s="28">
        <f t="shared" si="5"/>
        <v>7.2142857142857366</v>
      </c>
      <c r="I177" s="33"/>
      <c r="J177" s="35"/>
      <c r="K177" s="33"/>
      <c r="L177" s="35"/>
    </row>
    <row r="178" spans="2:12" ht="14.85" customHeight="1">
      <c r="B178" s="25">
        <v>43364</v>
      </c>
      <c r="C178" s="32">
        <v>72.5</v>
      </c>
      <c r="D178" s="27">
        <v>79.000000000000043</v>
      </c>
      <c r="E178" s="28">
        <f t="shared" si="4"/>
        <v>6.5000000000000426</v>
      </c>
      <c r="F178" s="32">
        <v>93</v>
      </c>
      <c r="G178" s="27">
        <v>100.42857142857147</v>
      </c>
      <c r="H178" s="28">
        <f t="shared" si="5"/>
        <v>7.4285714285714732</v>
      </c>
      <c r="I178" s="33"/>
      <c r="J178" s="35"/>
      <c r="K178" s="33">
        <v>93</v>
      </c>
      <c r="L178" s="35"/>
    </row>
    <row r="179" spans="2:12" ht="14.85" customHeight="1">
      <c r="B179" s="25">
        <v>43360</v>
      </c>
      <c r="C179" s="32">
        <v>71.5</v>
      </c>
      <c r="D179" s="27">
        <v>79.500000000000057</v>
      </c>
      <c r="E179" s="28">
        <f t="shared" si="4"/>
        <v>8.0000000000000568</v>
      </c>
      <c r="F179" s="32">
        <v>91.5</v>
      </c>
      <c r="G179" s="27">
        <v>100.6428571428572</v>
      </c>
      <c r="H179" s="28">
        <f t="shared" si="5"/>
        <v>9.1428571428571956</v>
      </c>
      <c r="I179" s="33"/>
      <c r="J179" s="35"/>
      <c r="K179" s="33"/>
      <c r="L179" s="35"/>
    </row>
    <row r="180" spans="2:12" ht="14.85" customHeight="1">
      <c r="B180" s="25">
        <v>43350</v>
      </c>
      <c r="C180" s="32">
        <v>71.5</v>
      </c>
      <c r="D180" s="27">
        <v>80.000000000000057</v>
      </c>
      <c r="E180" s="28">
        <f t="shared" si="4"/>
        <v>8.5000000000000568</v>
      </c>
      <c r="F180" s="32">
        <v>91.5</v>
      </c>
      <c r="G180" s="27">
        <v>100.8571428571429</v>
      </c>
      <c r="H180" s="28">
        <f t="shared" si="5"/>
        <v>9.3571428571429038</v>
      </c>
      <c r="I180" s="33"/>
      <c r="J180" s="35"/>
      <c r="K180" s="33"/>
      <c r="L180" s="35"/>
    </row>
    <row r="181" spans="2:12" ht="14.85" customHeight="1">
      <c r="B181" s="25">
        <v>43343</v>
      </c>
      <c r="C181" s="32">
        <v>71</v>
      </c>
      <c r="D181" s="27">
        <v>80.500000000000043</v>
      </c>
      <c r="E181" s="28">
        <f t="shared" si="4"/>
        <v>9.5000000000000426</v>
      </c>
      <c r="F181" s="32">
        <v>91</v>
      </c>
      <c r="G181" s="27">
        <v>101.07142857142861</v>
      </c>
      <c r="H181" s="28">
        <f t="shared" si="5"/>
        <v>10.071428571428612</v>
      </c>
      <c r="I181" s="33"/>
      <c r="J181" s="35"/>
      <c r="K181" s="33"/>
      <c r="L181" s="35"/>
    </row>
    <row r="182" spans="2:12" ht="14.85" customHeight="1">
      <c r="B182" s="25">
        <v>43329</v>
      </c>
      <c r="C182" s="32">
        <v>71.5</v>
      </c>
      <c r="D182" s="27">
        <v>81.000000000000028</v>
      </c>
      <c r="E182" s="28">
        <f t="shared" si="4"/>
        <v>9.5000000000000284</v>
      </c>
      <c r="F182" s="32">
        <v>93</v>
      </c>
      <c r="G182" s="27">
        <v>101.28571428571431</v>
      </c>
      <c r="H182" s="28">
        <f t="shared" si="5"/>
        <v>8.285714285714306</v>
      </c>
      <c r="I182" s="33"/>
      <c r="J182" s="35"/>
      <c r="K182" s="33"/>
      <c r="L182" s="35"/>
    </row>
    <row r="183" spans="2:12" ht="14.85" customHeight="1">
      <c r="B183" s="25">
        <v>43322</v>
      </c>
      <c r="C183" s="32">
        <v>73</v>
      </c>
      <c r="D183" s="27">
        <v>81.5</v>
      </c>
      <c r="E183" s="28">
        <f t="shared" si="4"/>
        <v>8.5</v>
      </c>
      <c r="F183" s="32">
        <v>93</v>
      </c>
      <c r="G183" s="27">
        <v>101.5</v>
      </c>
      <c r="H183" s="28">
        <f t="shared" si="5"/>
        <v>8.5</v>
      </c>
      <c r="I183" s="33">
        <v>73</v>
      </c>
      <c r="J183" s="35"/>
      <c r="K183" s="33">
        <v>93</v>
      </c>
      <c r="L183" s="35"/>
    </row>
    <row r="184" spans="2:12" ht="14.85" customHeight="1">
      <c r="B184" s="25">
        <v>43315</v>
      </c>
      <c r="C184" s="32">
        <v>72</v>
      </c>
      <c r="D184" s="27">
        <v>81.800000000000011</v>
      </c>
      <c r="E184" s="28">
        <f t="shared" si="4"/>
        <v>9.8000000000000114</v>
      </c>
      <c r="F184" s="32">
        <v>94</v>
      </c>
      <c r="G184" s="27">
        <v>102.20000000000002</v>
      </c>
      <c r="H184" s="28">
        <f t="shared" si="5"/>
        <v>8.2000000000000171</v>
      </c>
      <c r="I184" s="33"/>
      <c r="J184" s="35"/>
      <c r="K184" s="33"/>
      <c r="L184" s="35"/>
    </row>
    <row r="185" spans="2:12" ht="14.85" customHeight="1">
      <c r="B185" s="25">
        <v>43308</v>
      </c>
      <c r="C185" s="32">
        <v>74</v>
      </c>
      <c r="D185" s="27">
        <v>82.100000000000023</v>
      </c>
      <c r="E185" s="28">
        <f t="shared" si="4"/>
        <v>8.1000000000000227</v>
      </c>
      <c r="F185" s="32">
        <v>96.5</v>
      </c>
      <c r="G185" s="27">
        <v>102.90000000000002</v>
      </c>
      <c r="H185" s="28">
        <f t="shared" si="5"/>
        <v>6.4000000000000199</v>
      </c>
      <c r="I185" s="33"/>
      <c r="J185" s="35"/>
      <c r="K185" s="33"/>
      <c r="L185" s="35"/>
    </row>
    <row r="186" spans="2:12" ht="14.85" customHeight="1">
      <c r="B186" s="25">
        <v>43301</v>
      </c>
      <c r="C186" s="32">
        <v>74</v>
      </c>
      <c r="D186" s="27">
        <v>82.40000000000002</v>
      </c>
      <c r="E186" s="28">
        <f t="shared" si="4"/>
        <v>8.4000000000000199</v>
      </c>
      <c r="F186" s="32">
        <v>97.5</v>
      </c>
      <c r="G186" s="27">
        <v>103.60000000000002</v>
      </c>
      <c r="H186" s="28">
        <f t="shared" si="5"/>
        <v>6.1000000000000227</v>
      </c>
      <c r="I186" s="33"/>
      <c r="J186" s="35"/>
      <c r="K186" s="33"/>
      <c r="L186" s="35"/>
    </row>
    <row r="187" spans="2:12" ht="14.85" customHeight="1">
      <c r="B187" s="25">
        <v>43293</v>
      </c>
      <c r="C187" s="32">
        <v>75</v>
      </c>
      <c r="D187" s="27">
        <v>82.700000000000017</v>
      </c>
      <c r="E187" s="28">
        <f t="shared" si="4"/>
        <v>7.7000000000000171</v>
      </c>
      <c r="F187" s="32">
        <v>97.5</v>
      </c>
      <c r="G187" s="27">
        <v>104.30000000000001</v>
      </c>
      <c r="H187" s="28">
        <f t="shared" si="5"/>
        <v>6.8000000000000114</v>
      </c>
      <c r="I187" s="33">
        <v>75</v>
      </c>
      <c r="J187" s="35"/>
      <c r="K187" s="33"/>
      <c r="L187" s="35"/>
    </row>
    <row r="188" spans="2:12" ht="14.85" customHeight="1">
      <c r="B188" s="25">
        <v>43287</v>
      </c>
      <c r="C188" s="32">
        <v>75</v>
      </c>
      <c r="D188" s="27">
        <v>83</v>
      </c>
      <c r="E188" s="28">
        <f t="shared" si="4"/>
        <v>8</v>
      </c>
      <c r="F188" s="32">
        <v>96.5</v>
      </c>
      <c r="G188" s="27">
        <v>105</v>
      </c>
      <c r="H188" s="28">
        <f t="shared" si="5"/>
        <v>8.5</v>
      </c>
      <c r="I188" s="33"/>
      <c r="J188" s="35"/>
      <c r="K188" s="33"/>
      <c r="L188" s="35"/>
    </row>
    <row r="189" spans="2:12" ht="14.85" customHeight="1">
      <c r="B189" s="25">
        <v>43280</v>
      </c>
      <c r="C189" s="32">
        <v>76</v>
      </c>
      <c r="D189" s="27">
        <v>82.625</v>
      </c>
      <c r="E189" s="28">
        <f t="shared" si="4"/>
        <v>6.625</v>
      </c>
      <c r="F189" s="32">
        <v>96.5</v>
      </c>
      <c r="G189" s="27">
        <v>104.375</v>
      </c>
      <c r="H189" s="28">
        <f t="shared" si="5"/>
        <v>7.875</v>
      </c>
      <c r="I189" s="33"/>
      <c r="J189" s="35"/>
      <c r="K189" s="33"/>
      <c r="L189" s="35"/>
    </row>
    <row r="190" spans="2:12" ht="14.85" customHeight="1">
      <c r="B190" s="25">
        <v>43273</v>
      </c>
      <c r="C190" s="32">
        <v>73</v>
      </c>
      <c r="D190" s="27">
        <v>82.25</v>
      </c>
      <c r="E190" s="28">
        <f t="shared" si="4"/>
        <v>9.25</v>
      </c>
      <c r="F190" s="32">
        <v>95</v>
      </c>
      <c r="G190" s="27">
        <v>103.75</v>
      </c>
      <c r="H190" s="28">
        <f t="shared" si="5"/>
        <v>8.75</v>
      </c>
      <c r="I190" s="33"/>
      <c r="J190" s="35"/>
      <c r="K190" s="33"/>
      <c r="L190" s="35"/>
    </row>
    <row r="191" spans="2:12" ht="14.85" customHeight="1">
      <c r="B191" s="25">
        <v>43266</v>
      </c>
      <c r="C191" s="32">
        <v>70</v>
      </c>
      <c r="D191" s="27">
        <v>81.875</v>
      </c>
      <c r="E191" s="28">
        <f t="shared" si="4"/>
        <v>11.875</v>
      </c>
      <c r="F191" s="32">
        <v>93</v>
      </c>
      <c r="G191" s="27">
        <v>103.125</v>
      </c>
      <c r="H191" s="28">
        <f t="shared" si="5"/>
        <v>10.125</v>
      </c>
      <c r="I191" s="33"/>
      <c r="J191" s="35"/>
      <c r="K191" s="33"/>
      <c r="L191" s="35"/>
    </row>
    <row r="192" spans="2:12" ht="14.85" customHeight="1">
      <c r="B192" s="25">
        <v>43259</v>
      </c>
      <c r="C192" s="32">
        <v>72</v>
      </c>
      <c r="D192" s="27">
        <v>81.5</v>
      </c>
      <c r="E192" s="28">
        <f t="shared" si="4"/>
        <v>9.5</v>
      </c>
      <c r="F192" s="32">
        <v>93</v>
      </c>
      <c r="G192" s="27">
        <v>102.5</v>
      </c>
      <c r="H192" s="28">
        <f t="shared" si="5"/>
        <v>9.5</v>
      </c>
      <c r="I192" s="33"/>
      <c r="J192" s="35"/>
      <c r="K192" s="33"/>
      <c r="L192" s="35"/>
    </row>
    <row r="193" spans="2:12" ht="14.85" customHeight="1">
      <c r="B193" s="25">
        <v>43252</v>
      </c>
      <c r="C193" s="32">
        <v>72</v>
      </c>
      <c r="D193" s="27">
        <v>80.999999999999986</v>
      </c>
      <c r="E193" s="28">
        <f t="shared" si="4"/>
        <v>8.9999999999999858</v>
      </c>
      <c r="F193" s="32">
        <v>93</v>
      </c>
      <c r="G193" s="27">
        <v>102.00000000000001</v>
      </c>
      <c r="H193" s="28">
        <f t="shared" si="5"/>
        <v>9.0000000000000142</v>
      </c>
      <c r="I193" s="33"/>
      <c r="J193" s="35"/>
      <c r="K193" s="33"/>
      <c r="L193" s="35"/>
    </row>
    <row r="194" spans="2:12" ht="14.85" customHeight="1">
      <c r="B194" s="25">
        <v>43245</v>
      </c>
      <c r="C194" s="32">
        <v>70</v>
      </c>
      <c r="D194" s="27">
        <v>80.499999999999972</v>
      </c>
      <c r="E194" s="28">
        <f t="shared" si="4"/>
        <v>10.499999999999972</v>
      </c>
      <c r="F194" s="32">
        <v>90</v>
      </c>
      <c r="G194" s="27">
        <v>101.50000000000003</v>
      </c>
      <c r="H194" s="28">
        <f t="shared" si="5"/>
        <v>11.500000000000028</v>
      </c>
      <c r="I194" s="33"/>
      <c r="J194" s="35"/>
      <c r="K194" s="33"/>
      <c r="L194" s="35"/>
    </row>
    <row r="195" spans="2:12" ht="14.85" customHeight="1">
      <c r="B195" s="25">
        <v>43238</v>
      </c>
      <c r="C195" s="32">
        <v>70</v>
      </c>
      <c r="D195" s="27">
        <v>79.999999999999972</v>
      </c>
      <c r="E195" s="28">
        <f t="shared" si="4"/>
        <v>9.9999999999999716</v>
      </c>
      <c r="F195" s="32">
        <v>90</v>
      </c>
      <c r="G195" s="27">
        <v>101.00000000000003</v>
      </c>
      <c r="H195" s="28">
        <f t="shared" si="5"/>
        <v>11.000000000000028</v>
      </c>
      <c r="I195" s="33"/>
      <c r="J195" s="35"/>
      <c r="K195" s="33"/>
      <c r="L195" s="35"/>
    </row>
    <row r="196" spans="2:12" ht="14.85" customHeight="1">
      <c r="B196" s="25">
        <v>43231</v>
      </c>
      <c r="C196" s="32">
        <v>70</v>
      </c>
      <c r="D196" s="27">
        <v>79.499999999999986</v>
      </c>
      <c r="E196" s="28">
        <f t="shared" si="4"/>
        <v>9.4999999999999858</v>
      </c>
      <c r="F196" s="32">
        <v>90</v>
      </c>
      <c r="G196" s="27">
        <v>100.50000000000001</v>
      </c>
      <c r="H196" s="28">
        <f t="shared" si="5"/>
        <v>10.500000000000014</v>
      </c>
      <c r="I196" s="33">
        <v>70</v>
      </c>
      <c r="J196" s="35"/>
      <c r="K196" s="33">
        <v>90</v>
      </c>
      <c r="L196" s="35"/>
    </row>
    <row r="197" spans="2:12" ht="14.85" customHeight="1">
      <c r="B197" s="25">
        <v>43224</v>
      </c>
      <c r="C197" s="32">
        <v>69</v>
      </c>
      <c r="D197" s="27">
        <v>79</v>
      </c>
      <c r="E197" s="28">
        <f t="shared" si="4"/>
        <v>10</v>
      </c>
      <c r="F197" s="32">
        <v>90</v>
      </c>
      <c r="G197" s="27">
        <v>100</v>
      </c>
      <c r="H197" s="28">
        <f t="shared" si="5"/>
        <v>10</v>
      </c>
      <c r="I197" s="33"/>
      <c r="J197" s="35"/>
      <c r="K197" s="33">
        <v>90</v>
      </c>
      <c r="L197" s="35"/>
    </row>
    <row r="198" spans="2:12" ht="14.85" customHeight="1">
      <c r="B198" s="25">
        <v>43217</v>
      </c>
      <c r="C198" s="32">
        <v>71</v>
      </c>
      <c r="D198" s="27">
        <v>78.5</v>
      </c>
      <c r="E198" s="28">
        <f t="shared" ref="E198:E261" si="6">D198-C198</f>
        <v>7.5</v>
      </c>
      <c r="F198" s="32">
        <v>95</v>
      </c>
      <c r="G198" s="27">
        <v>100</v>
      </c>
      <c r="H198" s="28">
        <f t="shared" ref="H198:H261" si="7">G198-F198</f>
        <v>5</v>
      </c>
      <c r="I198" s="33"/>
      <c r="J198" s="35"/>
      <c r="K198" s="33"/>
      <c r="L198" s="35"/>
    </row>
    <row r="199" spans="2:12" ht="14.85" customHeight="1">
      <c r="B199" s="25">
        <v>43210</v>
      </c>
      <c r="C199" s="32">
        <v>68</v>
      </c>
      <c r="D199" s="27">
        <v>78</v>
      </c>
      <c r="E199" s="28">
        <f t="shared" si="6"/>
        <v>10</v>
      </c>
      <c r="F199" s="32">
        <v>91</v>
      </c>
      <c r="G199" s="27">
        <v>100</v>
      </c>
      <c r="H199" s="28">
        <f t="shared" si="7"/>
        <v>9</v>
      </c>
      <c r="I199" s="33"/>
      <c r="J199" s="35"/>
      <c r="K199" s="33"/>
      <c r="L199" s="35"/>
    </row>
    <row r="200" spans="2:12" ht="14.85" customHeight="1">
      <c r="B200" s="25">
        <v>43196</v>
      </c>
      <c r="C200" s="32">
        <v>72.5</v>
      </c>
      <c r="D200" s="27">
        <v>77</v>
      </c>
      <c r="E200" s="28">
        <f t="shared" si="6"/>
        <v>4.5</v>
      </c>
      <c r="F200" s="32">
        <v>97</v>
      </c>
      <c r="G200" s="27">
        <v>100</v>
      </c>
      <c r="H200" s="28">
        <f t="shared" si="7"/>
        <v>3</v>
      </c>
      <c r="I200" s="33"/>
      <c r="J200" s="35"/>
      <c r="K200" s="33"/>
      <c r="L200" s="35"/>
    </row>
    <row r="201" spans="2:12" ht="14.85" customHeight="1">
      <c r="B201" s="25">
        <v>43188</v>
      </c>
      <c r="C201" s="32">
        <v>73</v>
      </c>
      <c r="D201" s="27">
        <v>76</v>
      </c>
      <c r="E201" s="28">
        <f t="shared" si="6"/>
        <v>3</v>
      </c>
      <c r="F201" s="32">
        <v>97</v>
      </c>
      <c r="G201" s="27">
        <v>100</v>
      </c>
      <c r="H201" s="28">
        <f t="shared" si="7"/>
        <v>3</v>
      </c>
      <c r="I201" s="33"/>
      <c r="J201" s="35"/>
      <c r="K201" s="33"/>
      <c r="L201" s="35"/>
    </row>
    <row r="202" spans="2:12" ht="14.85" customHeight="1">
      <c r="B202" s="25">
        <v>43178</v>
      </c>
      <c r="C202" s="32">
        <v>65</v>
      </c>
      <c r="D202" s="27">
        <v>75</v>
      </c>
      <c r="E202" s="28">
        <f t="shared" si="6"/>
        <v>10</v>
      </c>
      <c r="F202" s="32">
        <v>90</v>
      </c>
      <c r="G202" s="27">
        <v>100</v>
      </c>
      <c r="H202" s="28">
        <f t="shared" si="7"/>
        <v>10</v>
      </c>
      <c r="I202" s="33"/>
      <c r="J202" s="35"/>
      <c r="K202" s="33"/>
      <c r="L202" s="35"/>
    </row>
    <row r="203" spans="2:12" ht="14.85" customHeight="1">
      <c r="B203" s="25">
        <v>43168</v>
      </c>
      <c r="C203" s="32">
        <v>62</v>
      </c>
      <c r="D203" s="27">
        <v>74.75</v>
      </c>
      <c r="E203" s="28">
        <f t="shared" si="6"/>
        <v>12.75</v>
      </c>
      <c r="F203" s="32">
        <v>84</v>
      </c>
      <c r="G203" s="27">
        <v>97.25</v>
      </c>
      <c r="H203" s="28">
        <f t="shared" si="7"/>
        <v>13.25</v>
      </c>
      <c r="I203" s="33"/>
      <c r="J203" s="35"/>
      <c r="K203" s="33"/>
      <c r="L203" s="35"/>
    </row>
    <row r="204" spans="2:12" ht="14.85" customHeight="1">
      <c r="B204" s="25">
        <v>43164</v>
      </c>
      <c r="C204" s="32">
        <v>62</v>
      </c>
      <c r="D204" s="27">
        <v>74.5</v>
      </c>
      <c r="E204" s="28">
        <f t="shared" si="6"/>
        <v>12.5</v>
      </c>
      <c r="F204" s="32">
        <v>83</v>
      </c>
      <c r="G204" s="27">
        <v>94.5</v>
      </c>
      <c r="H204" s="28">
        <f t="shared" si="7"/>
        <v>11.5</v>
      </c>
      <c r="I204" s="33"/>
      <c r="J204" s="35"/>
      <c r="K204" s="33"/>
      <c r="L204" s="35"/>
    </row>
    <row r="205" spans="2:12" ht="14.85" customHeight="1">
      <c r="B205" s="25">
        <v>43154</v>
      </c>
      <c r="C205" s="32">
        <v>60</v>
      </c>
      <c r="D205" s="27">
        <v>72.25</v>
      </c>
      <c r="E205" s="28">
        <f t="shared" si="6"/>
        <v>12.25</v>
      </c>
      <c r="F205" s="32">
        <v>80</v>
      </c>
      <c r="G205" s="27">
        <v>91.75</v>
      </c>
      <c r="H205" s="28">
        <f t="shared" si="7"/>
        <v>11.75</v>
      </c>
      <c r="I205" s="33"/>
      <c r="J205" s="35"/>
      <c r="K205" s="33"/>
      <c r="L205" s="35"/>
    </row>
    <row r="206" spans="2:12" ht="14.85" customHeight="1">
      <c r="B206" s="25">
        <v>43143</v>
      </c>
      <c r="C206" s="32">
        <v>58</v>
      </c>
      <c r="D206" s="27">
        <v>70</v>
      </c>
      <c r="E206" s="28">
        <f t="shared" si="6"/>
        <v>12</v>
      </c>
      <c r="F206" s="32">
        <v>79</v>
      </c>
      <c r="G206" s="27">
        <v>89</v>
      </c>
      <c r="H206" s="28">
        <f t="shared" si="7"/>
        <v>10</v>
      </c>
      <c r="I206" s="33"/>
      <c r="J206" s="35"/>
      <c r="K206" s="33"/>
      <c r="L206" s="35"/>
    </row>
    <row r="207" spans="2:12" ht="14.85" customHeight="1">
      <c r="B207" s="25">
        <v>43133</v>
      </c>
      <c r="C207" s="32">
        <v>58</v>
      </c>
      <c r="D207" s="27">
        <v>70</v>
      </c>
      <c r="E207" s="28">
        <f t="shared" si="6"/>
        <v>12</v>
      </c>
      <c r="F207" s="32">
        <v>77</v>
      </c>
      <c r="G207" s="27">
        <v>86.5</v>
      </c>
      <c r="H207" s="28">
        <f t="shared" si="7"/>
        <v>9.5</v>
      </c>
      <c r="I207" s="33"/>
      <c r="J207" s="35"/>
      <c r="K207" s="33"/>
      <c r="L207" s="35"/>
    </row>
    <row r="208" spans="2:12" ht="14.85" customHeight="1">
      <c r="B208" s="25">
        <v>43119</v>
      </c>
      <c r="C208" s="32">
        <v>58</v>
      </c>
      <c r="D208" s="27">
        <v>70</v>
      </c>
      <c r="E208" s="28">
        <f t="shared" si="6"/>
        <v>12</v>
      </c>
      <c r="F208" s="32">
        <v>77</v>
      </c>
      <c r="G208" s="27">
        <v>88.25</v>
      </c>
      <c r="H208" s="28">
        <f t="shared" si="7"/>
        <v>11.25</v>
      </c>
      <c r="I208" s="33">
        <v>58</v>
      </c>
      <c r="J208" s="35"/>
      <c r="K208" s="33"/>
      <c r="L208" s="35"/>
    </row>
    <row r="209" spans="2:12" ht="14.85" customHeight="1">
      <c r="B209" s="25">
        <v>43112</v>
      </c>
      <c r="C209" s="32">
        <v>58</v>
      </c>
      <c r="D209" s="27">
        <v>70</v>
      </c>
      <c r="E209" s="28">
        <f t="shared" si="6"/>
        <v>12</v>
      </c>
      <c r="F209" s="32">
        <v>77</v>
      </c>
      <c r="G209" s="27">
        <v>90</v>
      </c>
      <c r="H209" s="28">
        <f t="shared" si="7"/>
        <v>13</v>
      </c>
      <c r="I209" s="33"/>
      <c r="J209" s="35"/>
      <c r="K209" s="33">
        <v>77</v>
      </c>
      <c r="L209" s="35"/>
    </row>
    <row r="210" spans="2:12" ht="14.85" customHeight="1">
      <c r="B210" s="25">
        <v>43105</v>
      </c>
      <c r="C210" s="32">
        <v>58</v>
      </c>
      <c r="D210" s="27">
        <v>70</v>
      </c>
      <c r="E210" s="28">
        <f t="shared" si="6"/>
        <v>12</v>
      </c>
      <c r="F210" s="32">
        <v>79</v>
      </c>
      <c r="G210" s="27">
        <v>90.5</v>
      </c>
      <c r="H210" s="28">
        <f t="shared" si="7"/>
        <v>11.5</v>
      </c>
      <c r="I210" s="33"/>
      <c r="J210" s="35"/>
      <c r="K210" s="33"/>
      <c r="L210" s="35"/>
    </row>
    <row r="211" spans="2:12" ht="14.85" customHeight="1">
      <c r="B211" s="25">
        <v>43084</v>
      </c>
      <c r="C211" s="32">
        <v>59</v>
      </c>
      <c r="D211" s="27">
        <v>70</v>
      </c>
      <c r="E211" s="28">
        <f t="shared" si="6"/>
        <v>11</v>
      </c>
      <c r="F211" s="32">
        <v>78</v>
      </c>
      <c r="G211" s="27">
        <v>91</v>
      </c>
      <c r="H211" s="28">
        <f t="shared" si="7"/>
        <v>13</v>
      </c>
      <c r="I211" s="33"/>
      <c r="J211" s="35"/>
      <c r="K211" s="33"/>
      <c r="L211" s="35"/>
    </row>
    <row r="212" spans="2:12" ht="14.85" customHeight="1">
      <c r="B212" s="25">
        <v>43077</v>
      </c>
      <c r="C212" s="32">
        <v>59</v>
      </c>
      <c r="D212" s="27">
        <v>70.000000000000014</v>
      </c>
      <c r="E212" s="28">
        <f t="shared" si="6"/>
        <v>11.000000000000014</v>
      </c>
      <c r="F212" s="32">
        <v>78</v>
      </c>
      <c r="G212" s="27">
        <v>91.083333333333343</v>
      </c>
      <c r="H212" s="28">
        <f t="shared" si="7"/>
        <v>13.083333333333343</v>
      </c>
      <c r="I212" s="33"/>
      <c r="J212" s="35"/>
      <c r="K212" s="33"/>
      <c r="L212" s="35"/>
    </row>
    <row r="213" spans="2:12" ht="14.85" customHeight="1">
      <c r="B213" s="25">
        <v>43070</v>
      </c>
      <c r="C213" s="32">
        <v>58</v>
      </c>
      <c r="D213" s="27">
        <v>70.000000000000028</v>
      </c>
      <c r="E213" s="28">
        <f t="shared" si="6"/>
        <v>12.000000000000028</v>
      </c>
      <c r="F213" s="32">
        <v>78</v>
      </c>
      <c r="G213" s="27">
        <v>91.166666666666686</v>
      </c>
      <c r="H213" s="28">
        <f t="shared" si="7"/>
        <v>13.166666666666686</v>
      </c>
      <c r="I213" s="33"/>
      <c r="J213" s="35"/>
      <c r="K213" s="33"/>
      <c r="L213" s="35"/>
    </row>
    <row r="214" spans="2:12" ht="14.85" customHeight="1">
      <c r="B214" s="25">
        <v>43063</v>
      </c>
      <c r="C214" s="32">
        <v>59</v>
      </c>
      <c r="D214" s="27">
        <v>70.000000000000028</v>
      </c>
      <c r="E214" s="28">
        <f t="shared" si="6"/>
        <v>11.000000000000028</v>
      </c>
      <c r="F214" s="32">
        <v>79</v>
      </c>
      <c r="G214" s="27">
        <v>91.250000000000028</v>
      </c>
      <c r="H214" s="28">
        <f t="shared" si="7"/>
        <v>12.250000000000028</v>
      </c>
      <c r="I214" s="33"/>
      <c r="J214" s="35"/>
      <c r="K214" s="33"/>
      <c r="L214" s="35"/>
    </row>
    <row r="215" spans="2:12" ht="14.85" customHeight="1">
      <c r="B215" s="25">
        <v>43056</v>
      </c>
      <c r="C215" s="32">
        <v>58</v>
      </c>
      <c r="D215" s="27">
        <v>70.000000000000028</v>
      </c>
      <c r="E215" s="28">
        <f t="shared" si="6"/>
        <v>12.000000000000028</v>
      </c>
      <c r="F215" s="32">
        <v>78</v>
      </c>
      <c r="G215" s="27">
        <v>91.333333333333357</v>
      </c>
      <c r="H215" s="28">
        <f t="shared" si="7"/>
        <v>13.333333333333357</v>
      </c>
      <c r="I215" s="33"/>
      <c r="J215" s="35"/>
      <c r="K215" s="33"/>
      <c r="L215" s="35"/>
    </row>
    <row r="216" spans="2:12" ht="14.85" customHeight="1">
      <c r="B216" s="25">
        <v>43049</v>
      </c>
      <c r="C216" s="32">
        <v>58</v>
      </c>
      <c r="D216" s="27">
        <v>70.000000000000014</v>
      </c>
      <c r="E216" s="28">
        <f t="shared" si="6"/>
        <v>12.000000000000014</v>
      </c>
      <c r="F216" s="32">
        <v>77.5</v>
      </c>
      <c r="G216" s="27">
        <v>91.416666666666686</v>
      </c>
      <c r="H216" s="28">
        <f t="shared" si="7"/>
        <v>13.916666666666686</v>
      </c>
      <c r="I216" s="33"/>
      <c r="J216" s="35"/>
      <c r="K216" s="33"/>
      <c r="L216" s="35"/>
    </row>
    <row r="217" spans="2:12" ht="14.85" customHeight="1">
      <c r="B217" s="25">
        <v>43042</v>
      </c>
      <c r="C217" s="32">
        <v>58</v>
      </c>
      <c r="D217" s="27">
        <v>70</v>
      </c>
      <c r="E217" s="28">
        <f t="shared" si="6"/>
        <v>12</v>
      </c>
      <c r="F217" s="32">
        <v>79</v>
      </c>
      <c r="G217" s="27">
        <v>91.5</v>
      </c>
      <c r="H217" s="28">
        <f t="shared" si="7"/>
        <v>12.5</v>
      </c>
      <c r="I217" s="33"/>
      <c r="J217" s="35"/>
      <c r="K217" s="33"/>
      <c r="L217" s="35"/>
    </row>
    <row r="218" spans="2:12" ht="14.85" customHeight="1">
      <c r="B218" s="25">
        <v>43035</v>
      </c>
      <c r="C218" s="32">
        <v>59</v>
      </c>
      <c r="D218" s="27">
        <v>71.166666666666671</v>
      </c>
      <c r="E218" s="28">
        <f t="shared" si="6"/>
        <v>12.166666666666671</v>
      </c>
      <c r="F218" s="32">
        <v>79</v>
      </c>
      <c r="G218" s="27">
        <v>92.666666666666657</v>
      </c>
      <c r="H218" s="28">
        <f t="shared" si="7"/>
        <v>13.666666666666657</v>
      </c>
      <c r="I218" s="33"/>
      <c r="J218" s="35"/>
      <c r="K218" s="33">
        <v>81</v>
      </c>
      <c r="L218" s="35"/>
    </row>
    <row r="219" spans="2:12" ht="14.85" customHeight="1">
      <c r="B219" s="25">
        <v>43028</v>
      </c>
      <c r="C219" s="32">
        <v>58</v>
      </c>
      <c r="D219" s="27">
        <v>72.333333333333343</v>
      </c>
      <c r="E219" s="28">
        <f t="shared" si="6"/>
        <v>14.333333333333343</v>
      </c>
      <c r="F219" s="32">
        <v>80</v>
      </c>
      <c r="G219" s="27">
        <v>93.833333333333329</v>
      </c>
      <c r="H219" s="28">
        <f t="shared" si="7"/>
        <v>13.833333333333329</v>
      </c>
      <c r="I219" s="33"/>
      <c r="J219" s="35"/>
      <c r="K219" s="33"/>
      <c r="L219" s="35"/>
    </row>
    <row r="220" spans="2:12" ht="14.85" customHeight="1">
      <c r="B220" s="25">
        <v>43021</v>
      </c>
      <c r="C220" s="32">
        <v>59</v>
      </c>
      <c r="D220" s="27">
        <v>73.5</v>
      </c>
      <c r="E220" s="28">
        <f t="shared" si="6"/>
        <v>14.5</v>
      </c>
      <c r="F220" s="32">
        <v>83</v>
      </c>
      <c r="G220" s="27">
        <v>95</v>
      </c>
      <c r="H220" s="28">
        <f t="shared" si="7"/>
        <v>12</v>
      </c>
      <c r="I220" s="33"/>
      <c r="J220" s="35"/>
      <c r="K220" s="33"/>
      <c r="L220" s="35"/>
    </row>
    <row r="221" spans="2:12" ht="14.85" customHeight="1">
      <c r="B221" s="25">
        <v>43014</v>
      </c>
      <c r="C221" s="32">
        <v>60</v>
      </c>
      <c r="D221" s="27">
        <v>73.749999999999986</v>
      </c>
      <c r="E221" s="28">
        <f t="shared" si="6"/>
        <v>13.749999999999986</v>
      </c>
      <c r="F221" s="32">
        <v>84</v>
      </c>
      <c r="G221" s="27">
        <v>95.166666666666657</v>
      </c>
      <c r="H221" s="28">
        <f t="shared" si="7"/>
        <v>11.166666666666657</v>
      </c>
      <c r="I221" s="33"/>
      <c r="J221" s="35"/>
      <c r="K221" s="33"/>
      <c r="L221" s="35"/>
    </row>
    <row r="222" spans="2:12" ht="14.85" customHeight="1">
      <c r="B222" s="25">
        <v>43007</v>
      </c>
      <c r="C222" s="32">
        <v>60</v>
      </c>
      <c r="D222" s="27">
        <v>73.999999999999972</v>
      </c>
      <c r="E222" s="28">
        <f t="shared" si="6"/>
        <v>13.999999999999972</v>
      </c>
      <c r="F222" s="32">
        <v>85</v>
      </c>
      <c r="G222" s="27">
        <v>95.333333333333314</v>
      </c>
      <c r="H222" s="28">
        <f t="shared" si="7"/>
        <v>10.333333333333314</v>
      </c>
      <c r="I222" s="33"/>
      <c r="J222" s="35"/>
      <c r="K222" s="33"/>
      <c r="L222" s="35"/>
    </row>
    <row r="223" spans="2:12" ht="14.85" customHeight="1">
      <c r="B223" s="25">
        <v>43000</v>
      </c>
      <c r="C223" s="32">
        <v>60</v>
      </c>
      <c r="D223" s="27">
        <v>74.249999999999972</v>
      </c>
      <c r="E223" s="28">
        <f t="shared" si="6"/>
        <v>14.249999999999972</v>
      </c>
      <c r="F223" s="32">
        <v>85</v>
      </c>
      <c r="G223" s="27">
        <v>95.499999999999972</v>
      </c>
      <c r="H223" s="28">
        <f t="shared" si="7"/>
        <v>10.499999999999972</v>
      </c>
      <c r="I223" s="33"/>
      <c r="J223" s="35"/>
      <c r="K223" s="33"/>
      <c r="L223" s="35"/>
    </row>
    <row r="224" spans="2:12" ht="14.85" customHeight="1">
      <c r="B224" s="25">
        <v>42996</v>
      </c>
      <c r="C224" s="32">
        <v>60</v>
      </c>
      <c r="D224" s="27">
        <v>74.499999999999972</v>
      </c>
      <c r="E224" s="28">
        <f t="shared" si="6"/>
        <v>14.499999999999972</v>
      </c>
      <c r="F224" s="32">
        <v>85</v>
      </c>
      <c r="G224" s="27">
        <v>95.666666666666643</v>
      </c>
      <c r="H224" s="28">
        <f t="shared" si="7"/>
        <v>10.666666666666643</v>
      </c>
      <c r="I224" s="33"/>
      <c r="J224" s="35"/>
      <c r="K224" s="33"/>
      <c r="L224" s="35"/>
    </row>
    <row r="225" spans="2:12" ht="14.85" customHeight="1">
      <c r="B225" s="25">
        <v>42986</v>
      </c>
      <c r="C225" s="32">
        <v>60</v>
      </c>
      <c r="D225" s="27">
        <v>74.749999999999986</v>
      </c>
      <c r="E225" s="28">
        <f t="shared" si="6"/>
        <v>14.749999999999986</v>
      </c>
      <c r="F225" s="32">
        <v>85</v>
      </c>
      <c r="G225" s="27">
        <v>95.833333333333314</v>
      </c>
      <c r="H225" s="28">
        <f t="shared" si="7"/>
        <v>10.833333333333314</v>
      </c>
      <c r="I225" s="33"/>
      <c r="J225" s="35"/>
      <c r="K225" s="33"/>
      <c r="L225" s="35"/>
    </row>
    <row r="226" spans="2:12" ht="14.85" customHeight="1">
      <c r="B226" s="25">
        <v>42979</v>
      </c>
      <c r="C226" s="32">
        <v>61</v>
      </c>
      <c r="D226" s="27">
        <v>75</v>
      </c>
      <c r="E226" s="28">
        <f t="shared" si="6"/>
        <v>14</v>
      </c>
      <c r="F226" s="32">
        <v>86.5</v>
      </c>
      <c r="G226" s="27">
        <v>96</v>
      </c>
      <c r="H226" s="28">
        <f t="shared" si="7"/>
        <v>9.5</v>
      </c>
      <c r="I226" s="33"/>
      <c r="J226" s="35"/>
      <c r="K226" s="33"/>
      <c r="L226" s="35"/>
    </row>
    <row r="227" spans="2:12" ht="14.85" customHeight="1">
      <c r="B227" s="25">
        <v>42972</v>
      </c>
      <c r="C227" s="32">
        <v>61</v>
      </c>
      <c r="D227" s="27">
        <v>74.375</v>
      </c>
      <c r="E227" s="28">
        <f t="shared" si="6"/>
        <v>13.375</v>
      </c>
      <c r="F227" s="32">
        <v>86.5</v>
      </c>
      <c r="G227" s="27">
        <v>96.375</v>
      </c>
      <c r="H227" s="28">
        <f t="shared" si="7"/>
        <v>9.875</v>
      </c>
      <c r="I227" s="33"/>
      <c r="J227" s="35"/>
      <c r="K227" s="33"/>
      <c r="L227" s="35"/>
    </row>
    <row r="228" spans="2:12" ht="14.85" customHeight="1">
      <c r="B228" s="25">
        <v>42965</v>
      </c>
      <c r="C228" s="32">
        <v>61</v>
      </c>
      <c r="D228" s="27">
        <v>73.75</v>
      </c>
      <c r="E228" s="28">
        <f t="shared" si="6"/>
        <v>12.75</v>
      </c>
      <c r="F228" s="32">
        <v>86.5</v>
      </c>
      <c r="G228" s="27">
        <v>96.75</v>
      </c>
      <c r="H228" s="28">
        <f t="shared" si="7"/>
        <v>10.25</v>
      </c>
      <c r="I228" s="33"/>
      <c r="J228" s="35"/>
      <c r="K228" s="33"/>
      <c r="L228" s="35"/>
    </row>
    <row r="229" spans="2:12" ht="14.85" customHeight="1">
      <c r="B229" s="25">
        <v>42958</v>
      </c>
      <c r="C229" s="32">
        <v>61</v>
      </c>
      <c r="D229" s="27">
        <v>73.125</v>
      </c>
      <c r="E229" s="28">
        <f t="shared" si="6"/>
        <v>12.125</v>
      </c>
      <c r="F229" s="32">
        <v>86.5</v>
      </c>
      <c r="G229" s="27">
        <v>97.125</v>
      </c>
      <c r="H229" s="28">
        <f t="shared" si="7"/>
        <v>10.625</v>
      </c>
      <c r="I229" s="33"/>
      <c r="J229" s="35"/>
      <c r="K229" s="33"/>
      <c r="L229" s="35">
        <v>97</v>
      </c>
    </row>
    <row r="230" spans="2:12" ht="14.85" customHeight="1">
      <c r="B230" s="25">
        <v>42951</v>
      </c>
      <c r="C230" s="32">
        <v>61</v>
      </c>
      <c r="D230" s="27">
        <v>72.5</v>
      </c>
      <c r="E230" s="28">
        <f t="shared" si="6"/>
        <v>11.5</v>
      </c>
      <c r="F230" s="32">
        <v>86.5</v>
      </c>
      <c r="G230" s="27">
        <v>97.5</v>
      </c>
      <c r="H230" s="28">
        <f t="shared" si="7"/>
        <v>11</v>
      </c>
      <c r="I230" s="33"/>
      <c r="J230" s="35"/>
      <c r="K230" s="33"/>
      <c r="L230" s="35"/>
    </row>
    <row r="231" spans="2:12" ht="14.85" customHeight="1">
      <c r="B231" s="25">
        <v>42944</v>
      </c>
      <c r="C231" s="32">
        <v>61</v>
      </c>
      <c r="D231" s="27">
        <v>75</v>
      </c>
      <c r="E231" s="28">
        <f t="shared" si="6"/>
        <v>14</v>
      </c>
      <c r="F231" s="32">
        <v>87</v>
      </c>
      <c r="G231" s="27">
        <v>99.375</v>
      </c>
      <c r="H231" s="28">
        <f t="shared" si="7"/>
        <v>12.375</v>
      </c>
      <c r="I231" s="33">
        <v>62</v>
      </c>
      <c r="J231" s="35"/>
      <c r="K231" s="33"/>
      <c r="L231" s="35"/>
    </row>
    <row r="232" spans="2:12" ht="14.85" customHeight="1">
      <c r="B232" s="25">
        <v>42937</v>
      </c>
      <c r="C232" s="32">
        <v>65</v>
      </c>
      <c r="D232" s="27">
        <v>77.5</v>
      </c>
      <c r="E232" s="28">
        <f t="shared" si="6"/>
        <v>12.5</v>
      </c>
      <c r="F232" s="32">
        <v>88</v>
      </c>
      <c r="G232" s="27">
        <v>101.25</v>
      </c>
      <c r="H232" s="28">
        <f t="shared" si="7"/>
        <v>13.25</v>
      </c>
      <c r="I232" s="33"/>
      <c r="J232" s="35"/>
      <c r="K232" s="33">
        <v>88</v>
      </c>
      <c r="L232" s="35"/>
    </row>
    <row r="233" spans="2:12" ht="14.85" customHeight="1">
      <c r="B233" s="25">
        <v>42930</v>
      </c>
      <c r="C233" s="32">
        <v>66</v>
      </c>
      <c r="D233" s="27">
        <v>80</v>
      </c>
      <c r="E233" s="28">
        <f t="shared" si="6"/>
        <v>14</v>
      </c>
      <c r="F233" s="32">
        <v>89</v>
      </c>
      <c r="G233" s="27">
        <v>103.125</v>
      </c>
      <c r="H233" s="28">
        <f t="shared" si="7"/>
        <v>14.125</v>
      </c>
      <c r="I233" s="33"/>
      <c r="J233" s="35"/>
      <c r="K233" s="33"/>
      <c r="L233" s="35"/>
    </row>
    <row r="234" spans="2:12" ht="14.85" customHeight="1">
      <c r="B234" s="25">
        <v>42923</v>
      </c>
      <c r="C234" s="32">
        <v>66</v>
      </c>
      <c r="D234" s="27">
        <v>82.5</v>
      </c>
      <c r="E234" s="28">
        <f t="shared" si="6"/>
        <v>16.5</v>
      </c>
      <c r="F234" s="32">
        <v>89</v>
      </c>
      <c r="G234" s="27">
        <v>105</v>
      </c>
      <c r="H234" s="28">
        <f t="shared" si="7"/>
        <v>16</v>
      </c>
      <c r="I234" s="33"/>
      <c r="J234" s="35"/>
      <c r="K234" s="33"/>
      <c r="L234" s="35"/>
    </row>
    <row r="235" spans="2:12" ht="14.85" customHeight="1">
      <c r="B235" s="25">
        <v>42916</v>
      </c>
      <c r="C235" s="32">
        <v>66.5</v>
      </c>
      <c r="D235" s="27">
        <v>83.499999999999986</v>
      </c>
      <c r="E235" s="28">
        <f t="shared" si="6"/>
        <v>16.999999999999986</v>
      </c>
      <c r="F235" s="32">
        <v>90</v>
      </c>
      <c r="G235" s="27">
        <v>105.49999999999999</v>
      </c>
      <c r="H235" s="28">
        <f t="shared" si="7"/>
        <v>15.499999999999986</v>
      </c>
      <c r="I235" s="33"/>
      <c r="J235" s="35"/>
      <c r="K235" s="33">
        <v>90</v>
      </c>
      <c r="L235" s="35"/>
    </row>
    <row r="236" spans="2:12" ht="14.85" customHeight="1">
      <c r="B236" s="25">
        <v>42909</v>
      </c>
      <c r="C236" s="32">
        <v>68</v>
      </c>
      <c r="D236" s="27">
        <v>84.499999999999972</v>
      </c>
      <c r="E236" s="28">
        <f t="shared" si="6"/>
        <v>16.499999999999972</v>
      </c>
      <c r="F236" s="32">
        <v>93.5</v>
      </c>
      <c r="G236" s="27">
        <v>105.99999999999997</v>
      </c>
      <c r="H236" s="28">
        <f t="shared" si="7"/>
        <v>12.499999999999972</v>
      </c>
      <c r="I236" s="33"/>
      <c r="J236" s="35"/>
      <c r="K236" s="33"/>
      <c r="L236" s="35"/>
    </row>
    <row r="237" spans="2:12" ht="14.85" customHeight="1">
      <c r="B237" s="25">
        <v>42902</v>
      </c>
      <c r="C237" s="32">
        <v>69</v>
      </c>
      <c r="D237" s="27">
        <v>85.499999999999972</v>
      </c>
      <c r="E237" s="28">
        <f t="shared" si="6"/>
        <v>16.499999999999972</v>
      </c>
      <c r="F237" s="32">
        <v>94</v>
      </c>
      <c r="G237" s="27">
        <v>106.49999999999997</v>
      </c>
      <c r="H237" s="28">
        <f t="shared" si="7"/>
        <v>12.499999999999972</v>
      </c>
      <c r="I237" s="33"/>
      <c r="J237" s="35"/>
      <c r="K237" s="33"/>
      <c r="L237" s="35"/>
    </row>
    <row r="238" spans="2:12" ht="14.85" customHeight="1">
      <c r="B238" s="25">
        <v>42895</v>
      </c>
      <c r="C238" s="32">
        <v>69</v>
      </c>
      <c r="D238" s="27">
        <v>86.499999999999986</v>
      </c>
      <c r="E238" s="28">
        <f t="shared" si="6"/>
        <v>17.499999999999986</v>
      </c>
      <c r="F238" s="32">
        <v>95</v>
      </c>
      <c r="G238" s="27">
        <v>106.99999999999999</v>
      </c>
      <c r="H238" s="28">
        <f t="shared" si="7"/>
        <v>11.999999999999986</v>
      </c>
      <c r="I238" s="33"/>
      <c r="J238" s="35"/>
      <c r="K238" s="33"/>
      <c r="L238" s="35"/>
    </row>
    <row r="239" spans="2:12" ht="14.85" customHeight="1">
      <c r="B239" s="25">
        <v>42888</v>
      </c>
      <c r="C239" s="32">
        <v>70</v>
      </c>
      <c r="D239" s="27">
        <v>87.5</v>
      </c>
      <c r="E239" s="28">
        <f t="shared" si="6"/>
        <v>17.5</v>
      </c>
      <c r="F239" s="32">
        <v>95</v>
      </c>
      <c r="G239" s="27">
        <v>107.5</v>
      </c>
      <c r="H239" s="28">
        <f t="shared" si="7"/>
        <v>12.5</v>
      </c>
      <c r="I239" s="33"/>
      <c r="J239" s="35"/>
      <c r="K239" s="33"/>
      <c r="L239" s="35"/>
    </row>
    <row r="240" spans="2:12" ht="14.85" customHeight="1">
      <c r="B240" s="25">
        <v>42881</v>
      </c>
      <c r="C240" s="32">
        <v>73</v>
      </c>
      <c r="D240" s="27">
        <v>86.666666666666657</v>
      </c>
      <c r="E240" s="28">
        <f t="shared" si="6"/>
        <v>13.666666666666657</v>
      </c>
      <c r="F240" s="32">
        <v>95</v>
      </c>
      <c r="G240" s="27">
        <v>106.66666666666666</v>
      </c>
      <c r="H240" s="28">
        <f t="shared" si="7"/>
        <v>11.666666666666657</v>
      </c>
      <c r="I240" s="33"/>
      <c r="J240" s="35"/>
      <c r="K240" s="33"/>
      <c r="L240" s="35"/>
    </row>
    <row r="241" spans="2:12" ht="14.85" customHeight="1">
      <c r="B241" s="25">
        <v>42874</v>
      </c>
      <c r="C241" s="32">
        <v>74</v>
      </c>
      <c r="D241" s="27">
        <v>85.833333333333314</v>
      </c>
      <c r="E241" s="28">
        <f t="shared" si="6"/>
        <v>11.833333333333314</v>
      </c>
      <c r="F241" s="32">
        <v>96.5</v>
      </c>
      <c r="G241" s="27">
        <v>105.83333333333331</v>
      </c>
      <c r="H241" s="28">
        <f t="shared" si="7"/>
        <v>9.3333333333333144</v>
      </c>
      <c r="I241" s="33"/>
      <c r="J241" s="35"/>
      <c r="K241" s="33"/>
      <c r="L241" s="35"/>
    </row>
    <row r="242" spans="2:12" ht="14.85" customHeight="1">
      <c r="B242" s="25">
        <v>42867</v>
      </c>
      <c r="C242" s="32">
        <v>73</v>
      </c>
      <c r="D242" s="27">
        <v>84.999999999999972</v>
      </c>
      <c r="E242" s="28">
        <f t="shared" si="6"/>
        <v>11.999999999999972</v>
      </c>
      <c r="F242" s="32">
        <v>96</v>
      </c>
      <c r="G242" s="27">
        <v>104.99999999999997</v>
      </c>
      <c r="H242" s="28">
        <f t="shared" si="7"/>
        <v>8.9999999999999716</v>
      </c>
      <c r="I242" s="33"/>
      <c r="J242" s="35"/>
      <c r="K242" s="33"/>
      <c r="L242" s="35"/>
    </row>
    <row r="243" spans="2:12" ht="14.85" customHeight="1">
      <c r="B243" s="25">
        <v>42860</v>
      </c>
      <c r="C243" s="32">
        <v>73</v>
      </c>
      <c r="D243" s="27">
        <v>84.166666666666643</v>
      </c>
      <c r="E243" s="28">
        <f t="shared" si="6"/>
        <v>11.166666666666643</v>
      </c>
      <c r="F243" s="32">
        <v>97</v>
      </c>
      <c r="G243" s="27">
        <v>104.16666666666664</v>
      </c>
      <c r="H243" s="28">
        <f t="shared" si="7"/>
        <v>7.166666666666643</v>
      </c>
      <c r="I243" s="33"/>
      <c r="J243" s="35"/>
      <c r="K243" s="33"/>
      <c r="L243" s="35"/>
    </row>
    <row r="244" spans="2:12" ht="14.85" customHeight="1">
      <c r="B244" s="25">
        <v>42853</v>
      </c>
      <c r="C244" s="32">
        <v>72.5</v>
      </c>
      <c r="D244" s="27">
        <v>83.333333333333314</v>
      </c>
      <c r="E244" s="28">
        <f t="shared" si="6"/>
        <v>10.833333333333314</v>
      </c>
      <c r="F244" s="32">
        <v>97.5</v>
      </c>
      <c r="G244" s="27">
        <v>103.33333333333331</v>
      </c>
      <c r="H244" s="28">
        <f t="shared" si="7"/>
        <v>5.8333333333333144</v>
      </c>
      <c r="I244" s="33"/>
      <c r="J244" s="35"/>
      <c r="K244" s="33"/>
      <c r="L244" s="35"/>
    </row>
    <row r="245" spans="2:12" ht="14.85" customHeight="1">
      <c r="B245" s="25">
        <v>42849</v>
      </c>
      <c r="C245" s="32">
        <v>71</v>
      </c>
      <c r="D245" s="27">
        <v>82.5</v>
      </c>
      <c r="E245" s="28">
        <f t="shared" si="6"/>
        <v>11.5</v>
      </c>
      <c r="F245" s="32">
        <v>96</v>
      </c>
      <c r="G245" s="27">
        <v>102.5</v>
      </c>
      <c r="H245" s="28">
        <f t="shared" si="7"/>
        <v>6.5</v>
      </c>
      <c r="I245" s="33"/>
      <c r="J245" s="35"/>
      <c r="K245" s="33"/>
      <c r="L245" s="35"/>
    </row>
    <row r="246" spans="2:12" ht="14.85" customHeight="1">
      <c r="B246" s="25">
        <v>42837</v>
      </c>
      <c r="C246" s="32">
        <v>68</v>
      </c>
      <c r="D246" s="27">
        <v>82.5</v>
      </c>
      <c r="E246" s="28">
        <f t="shared" si="6"/>
        <v>14.5</v>
      </c>
      <c r="F246" s="32">
        <v>93</v>
      </c>
      <c r="G246" s="27">
        <v>102.5</v>
      </c>
      <c r="H246" s="28">
        <f t="shared" si="7"/>
        <v>9.5</v>
      </c>
      <c r="I246" s="33"/>
      <c r="J246" s="35"/>
      <c r="K246" s="33"/>
      <c r="L246" s="35"/>
    </row>
    <row r="247" spans="2:12" ht="14.85" customHeight="1">
      <c r="B247" s="25">
        <v>42832</v>
      </c>
      <c r="C247" s="32">
        <v>68</v>
      </c>
      <c r="D247" s="27">
        <v>82.5</v>
      </c>
      <c r="E247" s="28">
        <f t="shared" si="6"/>
        <v>14.5</v>
      </c>
      <c r="F247" s="32">
        <v>92</v>
      </c>
      <c r="G247" s="27">
        <v>102.5</v>
      </c>
      <c r="H247" s="28">
        <f t="shared" si="7"/>
        <v>10.5</v>
      </c>
      <c r="I247" s="33"/>
      <c r="J247" s="35"/>
      <c r="K247" s="33"/>
      <c r="L247" s="35"/>
    </row>
    <row r="248" spans="2:12" ht="14.85" customHeight="1">
      <c r="B248" s="25">
        <v>42825</v>
      </c>
      <c r="C248" s="32">
        <v>68</v>
      </c>
      <c r="D248" s="27">
        <v>82.5</v>
      </c>
      <c r="E248" s="28">
        <f t="shared" si="6"/>
        <v>14.5</v>
      </c>
      <c r="F248" s="32">
        <v>92</v>
      </c>
      <c r="G248" s="27">
        <v>102.5</v>
      </c>
      <c r="H248" s="28">
        <f t="shared" si="7"/>
        <v>10.5</v>
      </c>
      <c r="I248" s="33"/>
      <c r="J248" s="35"/>
      <c r="K248" s="33"/>
      <c r="L248" s="35"/>
    </row>
    <row r="249" spans="2:12" ht="14.85" customHeight="1">
      <c r="B249" s="25">
        <v>42817</v>
      </c>
      <c r="C249" s="32">
        <v>69</v>
      </c>
      <c r="D249" s="27">
        <v>84.749999999999986</v>
      </c>
      <c r="E249" s="28">
        <f t="shared" si="6"/>
        <v>15.749999999999986</v>
      </c>
      <c r="F249" s="32">
        <v>95</v>
      </c>
      <c r="G249" s="27">
        <v>104.99999999999999</v>
      </c>
      <c r="H249" s="28">
        <f t="shared" si="7"/>
        <v>9.9999999999999858</v>
      </c>
      <c r="I249" s="33"/>
      <c r="J249" s="35"/>
      <c r="K249" s="33"/>
      <c r="L249" s="35"/>
    </row>
    <row r="250" spans="2:12" ht="14.85" customHeight="1">
      <c r="B250" s="25">
        <v>42811</v>
      </c>
      <c r="C250" s="32">
        <v>69</v>
      </c>
      <c r="D250" s="27">
        <v>86.999999999999972</v>
      </c>
      <c r="E250" s="28">
        <f t="shared" si="6"/>
        <v>17.999999999999972</v>
      </c>
      <c r="F250" s="32">
        <v>95</v>
      </c>
      <c r="G250" s="27">
        <v>107.49999999999997</v>
      </c>
      <c r="H250" s="28">
        <f t="shared" si="7"/>
        <v>12.499999999999972</v>
      </c>
      <c r="I250" s="33"/>
      <c r="J250" s="35"/>
      <c r="K250" s="33"/>
      <c r="L250" s="35"/>
    </row>
    <row r="251" spans="2:12" ht="14.85" customHeight="1">
      <c r="B251" s="25">
        <v>42804</v>
      </c>
      <c r="C251" s="32">
        <v>70</v>
      </c>
      <c r="D251" s="27">
        <v>89.249999999999972</v>
      </c>
      <c r="E251" s="28">
        <f t="shared" si="6"/>
        <v>19.249999999999972</v>
      </c>
      <c r="F251" s="32">
        <v>95</v>
      </c>
      <c r="G251" s="27">
        <v>109.99999999999997</v>
      </c>
      <c r="H251" s="28">
        <f t="shared" si="7"/>
        <v>14.999999999999972</v>
      </c>
      <c r="I251" s="33"/>
      <c r="J251" s="35"/>
      <c r="K251" s="33"/>
      <c r="L251" s="35"/>
    </row>
    <row r="252" spans="2:12" ht="14.85" customHeight="1">
      <c r="B252" s="25">
        <v>42797</v>
      </c>
      <c r="C252" s="32">
        <v>75</v>
      </c>
      <c r="D252" s="27">
        <v>91.499999999999972</v>
      </c>
      <c r="E252" s="28">
        <f t="shared" si="6"/>
        <v>16.499999999999972</v>
      </c>
      <c r="F252" s="32">
        <v>100</v>
      </c>
      <c r="G252" s="27">
        <v>112.49999999999997</v>
      </c>
      <c r="H252" s="28">
        <f t="shared" si="7"/>
        <v>12.499999999999972</v>
      </c>
      <c r="I252" s="33"/>
      <c r="J252" s="35"/>
      <c r="K252" s="33">
        <v>100</v>
      </c>
      <c r="L252" s="35"/>
    </row>
    <row r="253" spans="2:12" ht="14.85" customHeight="1">
      <c r="B253" s="25">
        <v>42789</v>
      </c>
      <c r="C253" s="32">
        <v>81</v>
      </c>
      <c r="D253" s="27">
        <v>93.749999999999986</v>
      </c>
      <c r="E253" s="28">
        <f t="shared" si="6"/>
        <v>12.749999999999986</v>
      </c>
      <c r="F253" s="32">
        <v>105</v>
      </c>
      <c r="G253" s="27">
        <v>114.99999999999999</v>
      </c>
      <c r="H253" s="28">
        <f t="shared" si="7"/>
        <v>9.9999999999999858</v>
      </c>
      <c r="I253" s="33"/>
      <c r="J253" s="35"/>
      <c r="K253" s="33"/>
      <c r="L253" s="35"/>
    </row>
    <row r="254" spans="2:12" ht="14.85" customHeight="1">
      <c r="B254" s="25">
        <v>42783</v>
      </c>
      <c r="C254" s="32">
        <v>82</v>
      </c>
      <c r="D254" s="27">
        <v>96</v>
      </c>
      <c r="E254" s="28">
        <f t="shared" si="6"/>
        <v>14</v>
      </c>
      <c r="F254" s="32">
        <v>106.5</v>
      </c>
      <c r="G254" s="27">
        <v>117.5</v>
      </c>
      <c r="H254" s="28">
        <f t="shared" si="7"/>
        <v>11</v>
      </c>
      <c r="I254" s="33"/>
      <c r="J254" s="35"/>
      <c r="K254" s="33"/>
      <c r="L254" s="35"/>
    </row>
    <row r="255" spans="2:12" ht="14.85" customHeight="1">
      <c r="B255" s="25">
        <v>42776</v>
      </c>
      <c r="C255" s="32">
        <v>83</v>
      </c>
      <c r="D255" s="27">
        <v>97.299999999999983</v>
      </c>
      <c r="E255" s="28">
        <f t="shared" si="6"/>
        <v>14.299999999999983</v>
      </c>
      <c r="F255" s="32">
        <v>108</v>
      </c>
      <c r="G255" s="27">
        <v>118.99999999999999</v>
      </c>
      <c r="H255" s="28">
        <f t="shared" si="7"/>
        <v>10.999999999999986</v>
      </c>
      <c r="I255" s="33"/>
      <c r="J255" s="35"/>
      <c r="K255" s="33"/>
      <c r="L255" s="35"/>
    </row>
    <row r="256" spans="2:12" ht="14.85" customHeight="1">
      <c r="B256" s="25">
        <v>42769</v>
      </c>
      <c r="C256" s="32">
        <v>83</v>
      </c>
      <c r="D256" s="27">
        <v>98.59999999999998</v>
      </c>
      <c r="E256" s="28">
        <f t="shared" si="6"/>
        <v>15.59999999999998</v>
      </c>
      <c r="F256" s="32">
        <v>109</v>
      </c>
      <c r="G256" s="27">
        <v>120.49999999999997</v>
      </c>
      <c r="H256" s="28">
        <f t="shared" si="7"/>
        <v>11.499999999999972</v>
      </c>
      <c r="I256" s="33"/>
      <c r="J256" s="35"/>
      <c r="K256" s="33"/>
      <c r="L256" s="35"/>
    </row>
    <row r="257" spans="2:12" ht="14.85" customHeight="1">
      <c r="B257" s="25">
        <v>42765</v>
      </c>
      <c r="C257" s="32">
        <v>85</v>
      </c>
      <c r="D257" s="27">
        <v>99.899999999999977</v>
      </c>
      <c r="E257" s="28">
        <f t="shared" si="6"/>
        <v>14.899999999999977</v>
      </c>
      <c r="F257" s="32">
        <v>110</v>
      </c>
      <c r="G257" s="27">
        <v>121.99999999999997</v>
      </c>
      <c r="H257" s="28">
        <f t="shared" si="7"/>
        <v>11.999999999999972</v>
      </c>
      <c r="I257" s="33"/>
      <c r="J257" s="35"/>
      <c r="K257" s="33"/>
      <c r="L257" s="35"/>
    </row>
    <row r="258" spans="2:12" ht="14.85" customHeight="1">
      <c r="B258" s="25">
        <v>42755</v>
      </c>
      <c r="C258" s="32">
        <v>88</v>
      </c>
      <c r="D258" s="27">
        <v>101.19999999999999</v>
      </c>
      <c r="E258" s="28">
        <f t="shared" si="6"/>
        <v>13.199999999999989</v>
      </c>
      <c r="F258" s="32">
        <v>110</v>
      </c>
      <c r="G258" s="27">
        <v>123.49999999999999</v>
      </c>
      <c r="H258" s="28">
        <f t="shared" si="7"/>
        <v>13.499999999999986</v>
      </c>
      <c r="I258" s="33"/>
      <c r="J258" s="35"/>
      <c r="K258" s="33">
        <v>111</v>
      </c>
      <c r="L258" s="35"/>
    </row>
    <row r="259" spans="2:12" ht="14.85" customHeight="1">
      <c r="B259" s="25">
        <v>42748</v>
      </c>
      <c r="C259" s="32">
        <v>88</v>
      </c>
      <c r="D259" s="27">
        <v>102.5</v>
      </c>
      <c r="E259" s="28">
        <f t="shared" si="6"/>
        <v>14.5</v>
      </c>
      <c r="F259" s="32">
        <v>110</v>
      </c>
      <c r="G259" s="27">
        <v>125</v>
      </c>
      <c r="H259" s="28">
        <f t="shared" si="7"/>
        <v>15</v>
      </c>
      <c r="I259" s="33"/>
      <c r="J259" s="35"/>
      <c r="K259" s="33"/>
      <c r="L259" s="35"/>
    </row>
    <row r="260" spans="2:12" ht="14.85" customHeight="1">
      <c r="B260" s="25">
        <v>42740</v>
      </c>
      <c r="C260" s="32">
        <v>91</v>
      </c>
      <c r="D260" s="27">
        <v>101.875</v>
      </c>
      <c r="E260" s="28">
        <f t="shared" si="6"/>
        <v>10.875</v>
      </c>
      <c r="F260" s="32">
        <v>115</v>
      </c>
      <c r="G260" s="27">
        <v>125</v>
      </c>
      <c r="H260" s="28">
        <f t="shared" si="7"/>
        <v>10</v>
      </c>
      <c r="I260" s="33"/>
      <c r="J260" s="35"/>
      <c r="K260" s="33"/>
      <c r="L260" s="35"/>
    </row>
    <row r="261" spans="2:12" ht="14.85" customHeight="1">
      <c r="B261" s="25">
        <v>42725</v>
      </c>
      <c r="C261" s="32">
        <v>91</v>
      </c>
      <c r="D261" s="27">
        <v>101.25</v>
      </c>
      <c r="E261" s="28">
        <f t="shared" si="6"/>
        <v>10.25</v>
      </c>
      <c r="F261" s="32">
        <v>115</v>
      </c>
      <c r="G261" s="27">
        <v>125</v>
      </c>
      <c r="H261" s="28">
        <f t="shared" si="7"/>
        <v>10</v>
      </c>
      <c r="I261" s="33"/>
      <c r="J261" s="35"/>
      <c r="K261" s="33"/>
      <c r="L261" s="35"/>
    </row>
    <row r="262" spans="2:12" ht="14.85" customHeight="1">
      <c r="B262" s="25">
        <v>42719</v>
      </c>
      <c r="C262" s="32">
        <v>91</v>
      </c>
      <c r="D262" s="27">
        <v>100.625</v>
      </c>
      <c r="E262" s="28">
        <f t="shared" ref="E262:E311" si="8">D262-C262</f>
        <v>9.625</v>
      </c>
      <c r="F262" s="32">
        <v>115</v>
      </c>
      <c r="G262" s="27">
        <v>125</v>
      </c>
      <c r="H262" s="28">
        <f t="shared" ref="H262:H311" si="9">G262-F262</f>
        <v>10</v>
      </c>
      <c r="I262" s="33"/>
      <c r="J262" s="35"/>
      <c r="K262" s="33"/>
      <c r="L262" s="35"/>
    </row>
    <row r="263" spans="2:12" ht="14.85" customHeight="1">
      <c r="B263" s="25">
        <v>42712</v>
      </c>
      <c r="C263" s="32">
        <v>90</v>
      </c>
      <c r="D263" s="27">
        <v>100</v>
      </c>
      <c r="E263" s="28">
        <f t="shared" si="8"/>
        <v>10</v>
      </c>
      <c r="F263" s="32">
        <v>115</v>
      </c>
      <c r="G263" s="27">
        <v>125</v>
      </c>
      <c r="H263" s="28">
        <f t="shared" si="9"/>
        <v>10</v>
      </c>
      <c r="I263" s="33"/>
      <c r="J263" s="35"/>
      <c r="K263" s="33"/>
      <c r="L263" s="35"/>
    </row>
    <row r="264" spans="2:12" ht="14.85" customHeight="1">
      <c r="B264" s="25">
        <v>42705</v>
      </c>
      <c r="C264" s="32">
        <v>90</v>
      </c>
      <c r="D264" s="27">
        <v>99.285714285714263</v>
      </c>
      <c r="E264" s="28">
        <f t="shared" si="8"/>
        <v>9.2857142857142634</v>
      </c>
      <c r="F264" s="32">
        <v>112.5</v>
      </c>
      <c r="G264" s="27">
        <v>124.28571428571426</v>
      </c>
      <c r="H264" s="28">
        <f t="shared" si="9"/>
        <v>11.785714285714263</v>
      </c>
      <c r="I264" s="33"/>
      <c r="J264" s="35"/>
      <c r="K264" s="33"/>
      <c r="L264" s="35"/>
    </row>
    <row r="265" spans="2:12" ht="14.85" customHeight="1">
      <c r="B265" s="25">
        <v>42698</v>
      </c>
      <c r="C265" s="32">
        <v>88</v>
      </c>
      <c r="D265" s="27">
        <v>98.571428571428527</v>
      </c>
      <c r="E265" s="28">
        <f t="shared" si="8"/>
        <v>10.571428571428527</v>
      </c>
      <c r="F265" s="32">
        <v>112.5</v>
      </c>
      <c r="G265" s="27">
        <v>123.57142857142853</v>
      </c>
      <c r="H265" s="28">
        <f t="shared" si="9"/>
        <v>11.071428571428527</v>
      </c>
      <c r="I265" s="33"/>
      <c r="J265" s="35"/>
      <c r="K265" s="33"/>
      <c r="L265" s="35"/>
    </row>
    <row r="266" spans="2:12" ht="14.85" customHeight="1">
      <c r="B266" s="25">
        <v>42685</v>
      </c>
      <c r="C266" s="32">
        <v>85</v>
      </c>
      <c r="D266" s="27">
        <v>97.857142857142804</v>
      </c>
      <c r="E266" s="28">
        <f t="shared" si="8"/>
        <v>12.857142857142804</v>
      </c>
      <c r="F266" s="32">
        <v>110</v>
      </c>
      <c r="G266" s="27">
        <v>122.8571428571428</v>
      </c>
      <c r="H266" s="28">
        <f t="shared" si="9"/>
        <v>12.857142857142804</v>
      </c>
      <c r="I266" s="33"/>
      <c r="J266" s="35"/>
      <c r="K266" s="33"/>
      <c r="L266" s="35"/>
    </row>
    <row r="267" spans="2:12" ht="14.85" customHeight="1">
      <c r="B267" s="25">
        <v>42677</v>
      </c>
      <c r="C267" s="32">
        <v>81.5</v>
      </c>
      <c r="D267" s="27">
        <v>97.142857142857096</v>
      </c>
      <c r="E267" s="28">
        <f t="shared" si="8"/>
        <v>15.642857142857096</v>
      </c>
      <c r="F267" s="32">
        <v>105</v>
      </c>
      <c r="G267" s="27">
        <v>122.1428571428571</v>
      </c>
      <c r="H267" s="28">
        <f t="shared" si="9"/>
        <v>17.142857142857096</v>
      </c>
      <c r="I267" s="33"/>
      <c r="J267" s="35"/>
      <c r="K267" s="33"/>
      <c r="L267" s="35"/>
    </row>
    <row r="268" spans="2:12" ht="14.85" customHeight="1">
      <c r="B268" s="25">
        <v>42671</v>
      </c>
      <c r="C268" s="32">
        <v>81.5</v>
      </c>
      <c r="D268" s="27">
        <v>96.428571428571388</v>
      </c>
      <c r="E268" s="28">
        <f t="shared" si="8"/>
        <v>14.928571428571388</v>
      </c>
      <c r="F268" s="32">
        <v>105</v>
      </c>
      <c r="G268" s="27">
        <v>121.42857142857139</v>
      </c>
      <c r="H268" s="28">
        <f t="shared" si="9"/>
        <v>16.428571428571388</v>
      </c>
      <c r="I268" s="33"/>
      <c r="J268" s="35"/>
      <c r="K268" s="33"/>
      <c r="L268" s="35"/>
    </row>
    <row r="269" spans="2:12" ht="14.85" customHeight="1">
      <c r="B269" s="25">
        <v>42663</v>
      </c>
      <c r="C269" s="32">
        <v>81.5</v>
      </c>
      <c r="D269" s="27">
        <v>95.714285714285694</v>
      </c>
      <c r="E269" s="28">
        <f t="shared" si="8"/>
        <v>14.214285714285694</v>
      </c>
      <c r="F269" s="32">
        <v>105</v>
      </c>
      <c r="G269" s="27">
        <v>120.71428571428569</v>
      </c>
      <c r="H269" s="28">
        <f t="shared" si="9"/>
        <v>15.714285714285694</v>
      </c>
      <c r="I269" s="33"/>
      <c r="J269" s="35"/>
      <c r="K269" s="33">
        <v>105</v>
      </c>
      <c r="L269" s="35"/>
    </row>
    <row r="270" spans="2:12" ht="14.85" customHeight="1">
      <c r="B270" s="25">
        <v>42656</v>
      </c>
      <c r="C270" s="32">
        <v>81.5</v>
      </c>
      <c r="D270" s="27">
        <v>95</v>
      </c>
      <c r="E270" s="28">
        <f t="shared" si="8"/>
        <v>13.5</v>
      </c>
      <c r="F270" s="32">
        <v>105</v>
      </c>
      <c r="G270" s="27">
        <v>120</v>
      </c>
      <c r="H270" s="28">
        <f t="shared" si="9"/>
        <v>15</v>
      </c>
      <c r="I270" s="33"/>
      <c r="J270" s="35"/>
      <c r="K270" s="33"/>
      <c r="L270" s="35"/>
    </row>
    <row r="271" spans="2:12" ht="14.85" customHeight="1">
      <c r="B271" s="25">
        <v>42650</v>
      </c>
      <c r="C271" s="32">
        <v>81.5</v>
      </c>
      <c r="D271" s="27">
        <v>94.999999999999986</v>
      </c>
      <c r="E271" s="28">
        <f t="shared" si="8"/>
        <v>13.499999999999986</v>
      </c>
      <c r="F271" s="32">
        <v>105</v>
      </c>
      <c r="G271" s="27">
        <v>119.99999999999999</v>
      </c>
      <c r="H271" s="28">
        <f t="shared" si="9"/>
        <v>14.999999999999986</v>
      </c>
      <c r="I271" s="33"/>
      <c r="J271" s="35"/>
      <c r="K271" s="33"/>
      <c r="L271" s="35"/>
    </row>
    <row r="272" spans="2:12" ht="14.85" customHeight="1">
      <c r="B272" s="25">
        <v>42642</v>
      </c>
      <c r="C272" s="32">
        <v>81.5</v>
      </c>
      <c r="D272" s="27">
        <v>94.999999999999972</v>
      </c>
      <c r="E272" s="28">
        <f t="shared" si="8"/>
        <v>13.499999999999972</v>
      </c>
      <c r="F272" s="32">
        <v>105</v>
      </c>
      <c r="G272" s="27">
        <v>119.99999999999997</v>
      </c>
      <c r="H272" s="28">
        <f t="shared" si="9"/>
        <v>14.999999999999972</v>
      </c>
      <c r="I272" s="33"/>
      <c r="J272" s="35"/>
      <c r="K272" s="33"/>
      <c r="L272" s="35"/>
    </row>
    <row r="273" spans="2:12" ht="14.85" customHeight="1">
      <c r="B273" s="25">
        <v>42635</v>
      </c>
      <c r="C273" s="32">
        <v>81.5</v>
      </c>
      <c r="D273" s="27">
        <v>94.999999999999972</v>
      </c>
      <c r="E273" s="28">
        <f t="shared" si="8"/>
        <v>13.499999999999972</v>
      </c>
      <c r="F273" s="32">
        <v>106.5</v>
      </c>
      <c r="G273" s="27">
        <v>119.99999999999997</v>
      </c>
      <c r="H273" s="28">
        <f t="shared" si="9"/>
        <v>13.499999999999972</v>
      </c>
      <c r="I273" s="33"/>
      <c r="J273" s="35"/>
      <c r="K273" s="33"/>
      <c r="L273" s="35"/>
    </row>
    <row r="274" spans="2:12" ht="14.85" customHeight="1">
      <c r="B274" s="25">
        <v>42628</v>
      </c>
      <c r="C274" s="32">
        <v>80</v>
      </c>
      <c r="D274" s="27">
        <v>94.999999999999986</v>
      </c>
      <c r="E274" s="28">
        <f t="shared" si="8"/>
        <v>14.999999999999986</v>
      </c>
      <c r="F274" s="32">
        <v>105</v>
      </c>
      <c r="G274" s="27">
        <v>119.99999999999999</v>
      </c>
      <c r="H274" s="28">
        <f t="shared" si="9"/>
        <v>14.999999999999986</v>
      </c>
      <c r="I274" s="33"/>
      <c r="J274" s="35"/>
      <c r="K274" s="33"/>
      <c r="L274" s="35"/>
    </row>
    <row r="275" spans="2:12" ht="14.85" customHeight="1">
      <c r="B275" s="25">
        <v>42621</v>
      </c>
      <c r="C275" s="32">
        <v>80</v>
      </c>
      <c r="D275" s="27">
        <v>95</v>
      </c>
      <c r="E275" s="28">
        <f t="shared" si="8"/>
        <v>15</v>
      </c>
      <c r="F275" s="32">
        <v>105</v>
      </c>
      <c r="G275" s="27">
        <v>120</v>
      </c>
      <c r="H275" s="28">
        <f t="shared" si="9"/>
        <v>15</v>
      </c>
      <c r="I275" s="33"/>
      <c r="J275" s="35"/>
      <c r="K275" s="33"/>
      <c r="L275" s="35"/>
    </row>
    <row r="276" spans="2:12" ht="14.85" customHeight="1">
      <c r="B276" s="25">
        <v>42614</v>
      </c>
      <c r="C276" s="32">
        <v>80</v>
      </c>
      <c r="D276" s="27">
        <v>96.875</v>
      </c>
      <c r="E276" s="28">
        <f t="shared" si="8"/>
        <v>16.875</v>
      </c>
      <c r="F276" s="32">
        <v>108.5</v>
      </c>
      <c r="G276" s="27">
        <v>121.875</v>
      </c>
      <c r="H276" s="28">
        <f t="shared" si="9"/>
        <v>13.375</v>
      </c>
      <c r="I276" s="33"/>
      <c r="J276" s="35"/>
      <c r="K276" s="33"/>
      <c r="L276" s="35"/>
    </row>
    <row r="277" spans="2:12" ht="14.85" customHeight="1">
      <c r="B277" s="25">
        <v>42608</v>
      </c>
      <c r="C277" s="32">
        <v>82.5</v>
      </c>
      <c r="D277" s="27">
        <v>98.75</v>
      </c>
      <c r="E277" s="28">
        <f t="shared" si="8"/>
        <v>16.25</v>
      </c>
      <c r="F277" s="32">
        <v>110</v>
      </c>
      <c r="G277" s="27">
        <v>123.75</v>
      </c>
      <c r="H277" s="28">
        <f t="shared" si="9"/>
        <v>13.75</v>
      </c>
      <c r="I277" s="33"/>
      <c r="J277" s="35"/>
      <c r="K277" s="33"/>
      <c r="L277" s="35"/>
    </row>
    <row r="278" spans="2:12" ht="14.85" customHeight="1">
      <c r="B278" s="25">
        <v>42601</v>
      </c>
      <c r="C278" s="32">
        <v>82.5</v>
      </c>
      <c r="D278" s="27">
        <v>100.625</v>
      </c>
      <c r="E278" s="28">
        <f t="shared" si="8"/>
        <v>18.125</v>
      </c>
      <c r="F278" s="32">
        <v>112.5</v>
      </c>
      <c r="G278" s="27">
        <v>125.625</v>
      </c>
      <c r="H278" s="28">
        <f t="shared" si="9"/>
        <v>13.125</v>
      </c>
      <c r="I278" s="33"/>
      <c r="J278" s="35"/>
      <c r="K278" s="33"/>
      <c r="L278" s="35"/>
    </row>
    <row r="279" spans="2:12" ht="14.85" customHeight="1">
      <c r="B279" s="25">
        <v>42594</v>
      </c>
      <c r="C279" s="32">
        <v>82.5</v>
      </c>
      <c r="D279" s="27">
        <v>102.5</v>
      </c>
      <c r="E279" s="28">
        <f t="shared" si="8"/>
        <v>20</v>
      </c>
      <c r="F279" s="32">
        <v>113</v>
      </c>
      <c r="G279" s="27">
        <v>127.5</v>
      </c>
      <c r="H279" s="28">
        <f t="shared" si="9"/>
        <v>14.5</v>
      </c>
      <c r="I279" s="33"/>
      <c r="J279" s="35"/>
      <c r="K279" s="33"/>
      <c r="L279" s="35"/>
    </row>
    <row r="280" spans="2:12" ht="14.85" customHeight="1">
      <c r="B280" s="25">
        <v>42587</v>
      </c>
      <c r="C280" s="32">
        <v>85</v>
      </c>
      <c r="D280" s="27">
        <v>104.49999999999999</v>
      </c>
      <c r="E280" s="28">
        <f t="shared" si="8"/>
        <v>19.499999999999986</v>
      </c>
      <c r="F280" s="32">
        <v>115</v>
      </c>
      <c r="G280" s="27">
        <v>129.49999999999997</v>
      </c>
      <c r="H280" s="28">
        <f t="shared" si="9"/>
        <v>14.499999999999972</v>
      </c>
      <c r="I280" s="33"/>
      <c r="J280" s="35"/>
      <c r="K280" s="33"/>
      <c r="L280" s="35"/>
    </row>
    <row r="281" spans="2:12" ht="14.85" customHeight="1">
      <c r="B281" s="25">
        <v>42580</v>
      </c>
      <c r="C281" s="32">
        <v>87.5</v>
      </c>
      <c r="D281" s="27">
        <v>106.49999999999997</v>
      </c>
      <c r="E281" s="28">
        <f t="shared" si="8"/>
        <v>18.999999999999972</v>
      </c>
      <c r="F281" s="32">
        <v>117.5</v>
      </c>
      <c r="G281" s="27">
        <v>131.49999999999994</v>
      </c>
      <c r="H281" s="28">
        <f t="shared" si="9"/>
        <v>13.999999999999943</v>
      </c>
      <c r="I281" s="33"/>
      <c r="J281" s="35"/>
      <c r="K281" s="33"/>
      <c r="L281" s="35"/>
    </row>
    <row r="282" spans="2:12" ht="14.85" customHeight="1">
      <c r="B282" s="25">
        <v>42573</v>
      </c>
      <c r="C282" s="32">
        <v>90</v>
      </c>
      <c r="D282" s="27">
        <v>108.49999999999997</v>
      </c>
      <c r="E282" s="28">
        <f t="shared" si="8"/>
        <v>18.499999999999972</v>
      </c>
      <c r="F282" s="32">
        <v>120</v>
      </c>
      <c r="G282" s="27">
        <v>133.49999999999994</v>
      </c>
      <c r="H282" s="28">
        <f t="shared" si="9"/>
        <v>13.499999999999943</v>
      </c>
      <c r="I282" s="33"/>
      <c r="J282" s="35"/>
      <c r="K282" s="33">
        <v>121</v>
      </c>
      <c r="L282" s="35"/>
    </row>
    <row r="283" spans="2:12" ht="14.85" customHeight="1">
      <c r="B283" s="25">
        <v>42566</v>
      </c>
      <c r="C283" s="32">
        <v>95</v>
      </c>
      <c r="D283" s="27">
        <v>110.49999999999999</v>
      </c>
      <c r="E283" s="28">
        <f t="shared" si="8"/>
        <v>15.499999999999986</v>
      </c>
      <c r="F283" s="32">
        <v>120</v>
      </c>
      <c r="G283" s="27">
        <v>135.49999999999997</v>
      </c>
      <c r="H283" s="28">
        <f t="shared" si="9"/>
        <v>15.499999999999972</v>
      </c>
      <c r="I283" s="33"/>
      <c r="J283" s="35"/>
      <c r="K283" s="33"/>
      <c r="L283" s="35"/>
    </row>
    <row r="284" spans="2:12" ht="14.85" customHeight="1">
      <c r="B284" s="25">
        <v>42559</v>
      </c>
      <c r="C284" s="32">
        <v>95</v>
      </c>
      <c r="D284" s="27">
        <v>112.5</v>
      </c>
      <c r="E284" s="28">
        <f t="shared" si="8"/>
        <v>17.5</v>
      </c>
      <c r="F284" s="32">
        <v>121</v>
      </c>
      <c r="G284" s="27">
        <v>137.5</v>
      </c>
      <c r="H284" s="28">
        <f t="shared" si="9"/>
        <v>16.5</v>
      </c>
      <c r="I284" s="33"/>
      <c r="J284" s="35"/>
      <c r="K284" s="33"/>
      <c r="L284" s="35"/>
    </row>
    <row r="285" spans="2:12" ht="14.85" customHeight="1">
      <c r="B285" s="25">
        <v>42552</v>
      </c>
      <c r="C285" s="32">
        <v>96.5</v>
      </c>
      <c r="D285" s="27">
        <v>111.66666666666666</v>
      </c>
      <c r="E285" s="28">
        <f t="shared" si="8"/>
        <v>15.166666666666657</v>
      </c>
      <c r="F285" s="32">
        <v>123.5</v>
      </c>
      <c r="G285" s="27">
        <v>137.5</v>
      </c>
      <c r="H285" s="28">
        <f t="shared" si="9"/>
        <v>14</v>
      </c>
      <c r="I285" s="33"/>
      <c r="J285" s="35"/>
      <c r="K285" s="33"/>
      <c r="L285" s="35"/>
    </row>
    <row r="286" spans="2:12" ht="14.85" customHeight="1">
      <c r="B286" s="25">
        <v>42550</v>
      </c>
      <c r="C286" s="32">
        <v>97.5</v>
      </c>
      <c r="D286" s="27">
        <v>110.83333333333333</v>
      </c>
      <c r="E286" s="28">
        <f t="shared" si="8"/>
        <v>13.333333333333329</v>
      </c>
      <c r="F286" s="32">
        <v>125</v>
      </c>
      <c r="G286" s="27">
        <v>137.5</v>
      </c>
      <c r="H286" s="28">
        <f t="shared" si="9"/>
        <v>12.5</v>
      </c>
      <c r="I286" s="33"/>
      <c r="J286" s="35"/>
      <c r="K286" s="33"/>
      <c r="L286" s="35"/>
    </row>
    <row r="287" spans="2:12" ht="14.85" customHeight="1">
      <c r="B287" s="25">
        <v>42538</v>
      </c>
      <c r="C287" s="32">
        <v>90</v>
      </c>
      <c r="D287" s="27">
        <v>110</v>
      </c>
      <c r="E287" s="28">
        <f t="shared" si="8"/>
        <v>20</v>
      </c>
      <c r="F287" s="32">
        <v>117.5</v>
      </c>
      <c r="G287" s="27">
        <v>137.5</v>
      </c>
      <c r="H287" s="28">
        <f t="shared" si="9"/>
        <v>20</v>
      </c>
      <c r="I287" s="33"/>
      <c r="J287" s="35"/>
      <c r="K287" s="33"/>
      <c r="L287" s="35"/>
    </row>
    <row r="288" spans="2:12" ht="14.85" customHeight="1">
      <c r="B288" s="25">
        <v>42531</v>
      </c>
      <c r="C288" s="32">
        <v>87.5</v>
      </c>
      <c r="D288" s="27">
        <v>109.99999999999999</v>
      </c>
      <c r="E288" s="28">
        <f t="shared" si="8"/>
        <v>22.499999999999986</v>
      </c>
      <c r="F288" s="32">
        <v>115</v>
      </c>
      <c r="G288" s="27">
        <v>137.29999999999998</v>
      </c>
      <c r="H288" s="28">
        <f t="shared" si="9"/>
        <v>22.299999999999983</v>
      </c>
      <c r="I288" s="33"/>
      <c r="J288" s="35"/>
      <c r="K288" s="33"/>
      <c r="L288" s="35"/>
    </row>
    <row r="289" spans="2:12" ht="14.85" customHeight="1">
      <c r="B289" s="25">
        <v>42524</v>
      </c>
      <c r="C289" s="32">
        <v>95</v>
      </c>
      <c r="D289" s="27">
        <v>109.99999999999997</v>
      </c>
      <c r="E289" s="28">
        <f t="shared" si="8"/>
        <v>14.999999999999972</v>
      </c>
      <c r="F289" s="32">
        <v>115</v>
      </c>
      <c r="G289" s="27">
        <v>137.09999999999997</v>
      </c>
      <c r="H289" s="28">
        <f t="shared" si="9"/>
        <v>22.099999999999966</v>
      </c>
      <c r="I289" s="33"/>
      <c r="J289" s="35"/>
      <c r="K289" s="33"/>
      <c r="L289" s="35"/>
    </row>
    <row r="290" spans="2:12" ht="14.85" customHeight="1">
      <c r="B290" s="25">
        <v>42516</v>
      </c>
      <c r="C290" s="32">
        <v>92.5</v>
      </c>
      <c r="D290" s="27">
        <v>109.99999999999997</v>
      </c>
      <c r="E290" s="28">
        <f t="shared" si="8"/>
        <v>17.499999999999972</v>
      </c>
      <c r="F290" s="32">
        <v>117</v>
      </c>
      <c r="G290" s="27">
        <v>136.89999999999998</v>
      </c>
      <c r="H290" s="28">
        <f t="shared" si="9"/>
        <v>19.899999999999977</v>
      </c>
      <c r="I290" s="33"/>
      <c r="J290" s="35"/>
      <c r="K290" s="33">
        <v>117</v>
      </c>
      <c r="L290" s="35"/>
    </row>
    <row r="291" spans="2:12" ht="14.85" customHeight="1">
      <c r="B291" s="25">
        <v>42513</v>
      </c>
      <c r="C291" s="32">
        <v>95</v>
      </c>
      <c r="D291" s="27">
        <v>109.99999999999999</v>
      </c>
      <c r="E291" s="28">
        <f t="shared" si="8"/>
        <v>14.999999999999986</v>
      </c>
      <c r="F291" s="32">
        <v>115</v>
      </c>
      <c r="G291" s="27">
        <v>136.69999999999999</v>
      </c>
      <c r="H291" s="28">
        <f t="shared" si="9"/>
        <v>21.699999999999989</v>
      </c>
      <c r="I291" s="33"/>
      <c r="J291" s="35"/>
      <c r="K291" s="33"/>
      <c r="L291" s="35"/>
    </row>
    <row r="292" spans="2:12" ht="14.85" customHeight="1">
      <c r="B292" s="25">
        <v>42503</v>
      </c>
      <c r="C292" s="32">
        <v>96.5</v>
      </c>
      <c r="D292" s="27">
        <v>110</v>
      </c>
      <c r="E292" s="28">
        <f t="shared" si="8"/>
        <v>13.5</v>
      </c>
      <c r="F292" s="32">
        <v>116</v>
      </c>
      <c r="G292" s="27">
        <v>136.5</v>
      </c>
      <c r="H292" s="28">
        <f t="shared" si="9"/>
        <v>20.5</v>
      </c>
      <c r="I292" s="33"/>
      <c r="J292" s="35"/>
      <c r="K292" s="33"/>
      <c r="L292" s="35"/>
    </row>
    <row r="293" spans="2:12" ht="14.85" customHeight="1">
      <c r="B293" s="25">
        <v>42496</v>
      </c>
      <c r="C293" s="32">
        <v>96.5</v>
      </c>
      <c r="D293" s="27">
        <v>110</v>
      </c>
      <c r="E293" s="28">
        <f t="shared" si="8"/>
        <v>13.5</v>
      </c>
      <c r="F293" s="32">
        <v>116.5</v>
      </c>
      <c r="G293" s="27">
        <v>136.75</v>
      </c>
      <c r="H293" s="28">
        <f t="shared" si="9"/>
        <v>20.25</v>
      </c>
      <c r="I293" s="33"/>
      <c r="J293" s="35"/>
      <c r="K293" s="33">
        <v>117</v>
      </c>
      <c r="L293" s="35"/>
    </row>
    <row r="294" spans="2:12" ht="14.85" customHeight="1">
      <c r="B294" s="25">
        <v>42489</v>
      </c>
      <c r="C294" s="32">
        <v>97.5</v>
      </c>
      <c r="D294" s="27">
        <v>110</v>
      </c>
      <c r="E294" s="28">
        <f t="shared" si="8"/>
        <v>12.5</v>
      </c>
      <c r="F294" s="32">
        <v>115</v>
      </c>
      <c r="G294" s="27">
        <v>137</v>
      </c>
      <c r="H294" s="28">
        <f t="shared" si="9"/>
        <v>22</v>
      </c>
      <c r="I294" s="33"/>
      <c r="J294" s="35"/>
      <c r="K294" s="33"/>
      <c r="L294" s="35">
        <v>138</v>
      </c>
    </row>
    <row r="295" spans="2:12" ht="14.85" customHeight="1">
      <c r="B295" s="25">
        <v>42482</v>
      </c>
      <c r="C295" s="32">
        <v>95</v>
      </c>
      <c r="D295" s="27">
        <v>110</v>
      </c>
      <c r="E295" s="28">
        <f t="shared" si="8"/>
        <v>15</v>
      </c>
      <c r="F295" s="32">
        <v>115</v>
      </c>
      <c r="G295" s="27">
        <v>137.25</v>
      </c>
      <c r="H295" s="28">
        <f t="shared" si="9"/>
        <v>22.25</v>
      </c>
      <c r="I295" s="33"/>
      <c r="J295" s="35"/>
      <c r="K295" s="33"/>
      <c r="L295" s="35"/>
    </row>
    <row r="296" spans="2:12" ht="14.85" customHeight="1">
      <c r="B296" s="25">
        <v>42475</v>
      </c>
      <c r="C296" s="32">
        <v>95</v>
      </c>
      <c r="D296" s="27">
        <v>110</v>
      </c>
      <c r="E296" s="28">
        <f t="shared" si="8"/>
        <v>15</v>
      </c>
      <c r="F296" s="32">
        <v>118</v>
      </c>
      <c r="G296" s="27">
        <v>137.5</v>
      </c>
      <c r="H296" s="28">
        <f t="shared" si="9"/>
        <v>19.5</v>
      </c>
      <c r="I296" s="33"/>
      <c r="J296" s="35"/>
      <c r="K296" s="33"/>
      <c r="L296" s="35"/>
    </row>
    <row r="297" spans="2:12" ht="14.85" customHeight="1">
      <c r="B297" s="25">
        <v>42468</v>
      </c>
      <c r="C297" s="32">
        <v>92.5</v>
      </c>
      <c r="D297" s="27">
        <v>111.25</v>
      </c>
      <c r="E297" s="28">
        <f t="shared" si="8"/>
        <v>18.75</v>
      </c>
      <c r="F297" s="32">
        <v>118</v>
      </c>
      <c r="G297" s="27">
        <v>139.375</v>
      </c>
      <c r="H297" s="28">
        <f t="shared" si="9"/>
        <v>21.375</v>
      </c>
      <c r="I297" s="33"/>
      <c r="J297" s="35"/>
      <c r="K297" s="33"/>
      <c r="L297" s="35"/>
    </row>
    <row r="298" spans="2:12" ht="14.85" customHeight="1">
      <c r="B298" s="25">
        <v>42461</v>
      </c>
      <c r="C298" s="32">
        <v>92.5</v>
      </c>
      <c r="D298" s="27">
        <v>112.5</v>
      </c>
      <c r="E298" s="28">
        <f t="shared" si="8"/>
        <v>20</v>
      </c>
      <c r="F298" s="32">
        <v>118</v>
      </c>
      <c r="G298" s="27">
        <v>141.25</v>
      </c>
      <c r="H298" s="28">
        <f t="shared" si="9"/>
        <v>23.25</v>
      </c>
      <c r="I298" s="33"/>
      <c r="J298" s="35"/>
      <c r="K298" s="33">
        <v>118</v>
      </c>
      <c r="L298" s="35"/>
    </row>
    <row r="299" spans="2:12" ht="14.85" customHeight="1">
      <c r="B299" s="25">
        <v>42453</v>
      </c>
      <c r="C299" s="32">
        <v>90</v>
      </c>
      <c r="D299" s="27">
        <v>113.75</v>
      </c>
      <c r="E299" s="28">
        <f t="shared" si="8"/>
        <v>23.75</v>
      </c>
      <c r="F299" s="32">
        <v>116.5</v>
      </c>
      <c r="G299" s="27">
        <v>143.125</v>
      </c>
      <c r="H299" s="28">
        <f t="shared" si="9"/>
        <v>26.625</v>
      </c>
      <c r="I299" s="33"/>
      <c r="J299" s="35"/>
      <c r="K299" s="33"/>
      <c r="L299" s="35"/>
    </row>
    <row r="300" spans="2:12" ht="14.85" customHeight="1">
      <c r="B300" s="25">
        <v>42447</v>
      </c>
      <c r="C300" s="32">
        <v>92.5</v>
      </c>
      <c r="D300" s="27">
        <v>115</v>
      </c>
      <c r="E300" s="28">
        <f t="shared" si="8"/>
        <v>22.5</v>
      </c>
      <c r="F300" s="32">
        <v>122.5</v>
      </c>
      <c r="G300" s="27">
        <v>145</v>
      </c>
      <c r="H300" s="28">
        <f t="shared" si="9"/>
        <v>22.5</v>
      </c>
      <c r="I300" s="33"/>
      <c r="J300" s="35"/>
      <c r="K300" s="33"/>
      <c r="L300" s="35"/>
    </row>
    <row r="301" spans="2:12" ht="14.85" customHeight="1">
      <c r="B301" s="25">
        <v>42440</v>
      </c>
      <c r="C301" s="32">
        <v>98</v>
      </c>
      <c r="D301" s="27">
        <v>114.49999999999999</v>
      </c>
      <c r="E301" s="28">
        <f t="shared" si="8"/>
        <v>16.499999999999986</v>
      </c>
      <c r="F301" s="32">
        <v>128</v>
      </c>
      <c r="G301" s="27">
        <v>144.49999999999997</v>
      </c>
      <c r="H301" s="28">
        <f t="shared" si="9"/>
        <v>16.499999999999972</v>
      </c>
      <c r="I301" s="33">
        <v>100</v>
      </c>
      <c r="J301" s="35"/>
      <c r="K301" s="33"/>
      <c r="L301" s="35"/>
    </row>
    <row r="302" spans="2:12" ht="14.85" customHeight="1">
      <c r="B302" s="25">
        <v>42433</v>
      </c>
      <c r="C302" s="32">
        <v>100.5</v>
      </c>
      <c r="D302" s="27">
        <v>113.99999999999997</v>
      </c>
      <c r="E302" s="28">
        <f t="shared" si="8"/>
        <v>13.499999999999972</v>
      </c>
      <c r="F302" s="32">
        <v>130.5</v>
      </c>
      <c r="G302" s="27">
        <v>143.99999999999994</v>
      </c>
      <c r="H302" s="28">
        <f t="shared" si="9"/>
        <v>13.499999999999943</v>
      </c>
      <c r="I302" s="33"/>
      <c r="J302" s="35"/>
      <c r="K302" s="33"/>
      <c r="L302" s="35"/>
    </row>
    <row r="303" spans="2:12" ht="14.85" customHeight="1">
      <c r="B303" s="25">
        <v>42426</v>
      </c>
      <c r="C303" s="32">
        <v>99</v>
      </c>
      <c r="D303" s="27">
        <v>113.49999999999997</v>
      </c>
      <c r="E303" s="28">
        <f t="shared" si="8"/>
        <v>14.499999999999972</v>
      </c>
      <c r="F303" s="32">
        <v>129</v>
      </c>
      <c r="G303" s="27">
        <v>143.49999999999994</v>
      </c>
      <c r="H303" s="28">
        <f t="shared" si="9"/>
        <v>14.499999999999943</v>
      </c>
      <c r="I303" s="33"/>
      <c r="J303" s="35"/>
      <c r="K303" s="33"/>
      <c r="L303" s="35"/>
    </row>
    <row r="304" spans="2:12" ht="14.85" customHeight="1">
      <c r="B304" s="25">
        <v>42419</v>
      </c>
      <c r="C304" s="32">
        <v>98</v>
      </c>
      <c r="D304" s="27">
        <v>112.99999999999999</v>
      </c>
      <c r="E304" s="28">
        <f t="shared" si="8"/>
        <v>14.999999999999986</v>
      </c>
      <c r="F304" s="32">
        <v>128</v>
      </c>
      <c r="G304" s="27">
        <v>142.99999999999997</v>
      </c>
      <c r="H304" s="28">
        <f t="shared" si="9"/>
        <v>14.999999999999972</v>
      </c>
      <c r="I304" s="33">
        <v>98</v>
      </c>
      <c r="J304" s="35"/>
      <c r="K304" s="33"/>
      <c r="L304" s="35"/>
    </row>
    <row r="305" spans="2:12" ht="14.85" customHeight="1">
      <c r="B305" s="25">
        <v>42412</v>
      </c>
      <c r="C305" s="32">
        <v>100</v>
      </c>
      <c r="D305" s="27">
        <v>112.5</v>
      </c>
      <c r="E305" s="28">
        <f t="shared" si="8"/>
        <v>12.5</v>
      </c>
      <c r="F305" s="32">
        <v>130</v>
      </c>
      <c r="G305" s="27">
        <v>142.5</v>
      </c>
      <c r="H305" s="28">
        <f t="shared" si="9"/>
        <v>12.5</v>
      </c>
      <c r="I305" s="33"/>
      <c r="J305" s="35"/>
      <c r="K305" s="33"/>
      <c r="L305" s="35"/>
    </row>
    <row r="306" spans="2:12" ht="14.85" customHeight="1">
      <c r="B306" s="25">
        <v>42405</v>
      </c>
      <c r="C306" s="32">
        <v>90</v>
      </c>
      <c r="D306" s="27">
        <v>109.375</v>
      </c>
      <c r="E306" s="28">
        <f t="shared" si="8"/>
        <v>19.375</v>
      </c>
      <c r="F306" s="32">
        <v>120</v>
      </c>
      <c r="G306" s="27">
        <v>139.375</v>
      </c>
      <c r="H306" s="28">
        <f t="shared" si="9"/>
        <v>19.375</v>
      </c>
      <c r="I306" s="33"/>
      <c r="J306" s="35"/>
      <c r="K306" s="33"/>
      <c r="L306" s="35"/>
    </row>
    <row r="307" spans="2:12" ht="14.85" customHeight="1">
      <c r="B307" s="25">
        <v>42398</v>
      </c>
      <c r="C307" s="32">
        <v>90</v>
      </c>
      <c r="D307" s="27">
        <v>106.25</v>
      </c>
      <c r="E307" s="28">
        <f t="shared" si="8"/>
        <v>16.25</v>
      </c>
      <c r="F307" s="32">
        <v>117.5</v>
      </c>
      <c r="G307" s="27">
        <v>136.25</v>
      </c>
      <c r="H307" s="28">
        <f t="shared" si="9"/>
        <v>18.75</v>
      </c>
      <c r="I307" s="33"/>
      <c r="J307" s="35"/>
      <c r="K307" s="33"/>
      <c r="L307" s="35"/>
    </row>
    <row r="308" spans="2:12" ht="14.85" customHeight="1">
      <c r="B308" s="25">
        <v>42391</v>
      </c>
      <c r="C308" s="32">
        <v>88</v>
      </c>
      <c r="D308" s="27">
        <v>103.125</v>
      </c>
      <c r="E308" s="28">
        <f t="shared" si="8"/>
        <v>15.125</v>
      </c>
      <c r="F308" s="32">
        <v>117.5</v>
      </c>
      <c r="G308" s="27">
        <v>133.125</v>
      </c>
      <c r="H308" s="28">
        <f t="shared" si="9"/>
        <v>15.625</v>
      </c>
      <c r="I308" s="33">
        <v>88</v>
      </c>
      <c r="J308" s="35"/>
      <c r="K308" s="33"/>
      <c r="L308" s="35"/>
    </row>
    <row r="309" spans="2:12" ht="14.85" customHeight="1">
      <c r="B309" s="25">
        <v>42384</v>
      </c>
      <c r="C309" s="32">
        <v>85</v>
      </c>
      <c r="D309" s="27">
        <v>100</v>
      </c>
      <c r="E309" s="28">
        <f t="shared" si="8"/>
        <v>15</v>
      </c>
      <c r="F309" s="32">
        <v>115</v>
      </c>
      <c r="G309" s="27">
        <v>130</v>
      </c>
      <c r="H309" s="28">
        <f t="shared" si="9"/>
        <v>15</v>
      </c>
      <c r="I309" s="33"/>
      <c r="J309" s="35"/>
      <c r="K309" s="33">
        <v>115</v>
      </c>
      <c r="L309" s="35"/>
    </row>
    <row r="310" spans="2:12" ht="14.85" customHeight="1">
      <c r="B310" s="25">
        <v>42377</v>
      </c>
      <c r="C310" s="32">
        <v>85</v>
      </c>
      <c r="D310" s="27">
        <v>99.375</v>
      </c>
      <c r="E310" s="28">
        <f t="shared" si="8"/>
        <v>14.375</v>
      </c>
      <c r="F310" s="32">
        <v>115</v>
      </c>
      <c r="G310" s="27">
        <v>129.375</v>
      </c>
      <c r="H310" s="28">
        <f t="shared" si="9"/>
        <v>14.375</v>
      </c>
      <c r="I310" s="33"/>
      <c r="J310" s="35"/>
      <c r="K310" s="33"/>
      <c r="L310" s="35"/>
    </row>
    <row r="311" spans="2:12" ht="14.85" customHeight="1">
      <c r="B311" s="37">
        <v>42374</v>
      </c>
      <c r="C311" s="38">
        <v>82.5</v>
      </c>
      <c r="D311" s="39">
        <v>98.75</v>
      </c>
      <c r="E311" s="40">
        <f t="shared" si="8"/>
        <v>16.25</v>
      </c>
      <c r="F311" s="38">
        <v>112.5</v>
      </c>
      <c r="G311" s="39">
        <v>128.75</v>
      </c>
      <c r="H311" s="40">
        <f t="shared" si="9"/>
        <v>16.25</v>
      </c>
      <c r="I311" s="41"/>
      <c r="J311" s="42"/>
      <c r="K311" s="41"/>
      <c r="L311" s="42"/>
    </row>
    <row r="312" spans="2:12" ht="12.75" customHeight="1">
      <c r="B312" s="43"/>
      <c r="C312" s="44"/>
      <c r="D312" s="45"/>
      <c r="E312" s="44"/>
      <c r="F312" s="44"/>
      <c r="G312" s="45"/>
      <c r="H312" s="44"/>
    </row>
    <row r="313" spans="2:12" ht="12.75" customHeight="1">
      <c r="B313" s="43"/>
      <c r="C313" s="44"/>
      <c r="D313" s="45"/>
      <c r="E313" s="44"/>
      <c r="F313" s="44"/>
      <c r="G313" s="45"/>
      <c r="H313" s="44"/>
    </row>
    <row r="314" spans="2:12" ht="12.75" customHeight="1">
      <c r="B314" s="43"/>
      <c r="C314" s="47"/>
      <c r="D314" s="48"/>
      <c r="E314" s="47"/>
      <c r="F314" s="47"/>
      <c r="G314" s="48"/>
      <c r="H314" s="47"/>
    </row>
    <row r="315" spans="2:12" ht="12.75" customHeight="1">
      <c r="B315" s="43"/>
      <c r="C315" s="47"/>
      <c r="D315" s="48"/>
      <c r="E315" s="47"/>
      <c r="F315" s="47"/>
      <c r="G315" s="48"/>
      <c r="H315" s="47"/>
    </row>
    <row r="316" spans="2:12" ht="12.75" customHeight="1">
      <c r="B316" s="43"/>
      <c r="C316" s="47"/>
      <c r="D316" s="48"/>
      <c r="E316" s="47"/>
      <c r="F316" s="47"/>
      <c r="G316" s="48"/>
      <c r="H316" s="47"/>
    </row>
    <row r="317" spans="2:12" ht="12.75" customHeight="1">
      <c r="B317" s="43"/>
      <c r="C317" s="47"/>
      <c r="D317" s="48"/>
      <c r="E317" s="47"/>
      <c r="F317" s="47"/>
      <c r="G317" s="48"/>
      <c r="H317" s="47"/>
    </row>
    <row r="318" spans="2:12" ht="12.75" customHeight="1">
      <c r="B318" s="43"/>
      <c r="C318" s="47"/>
      <c r="D318" s="48"/>
      <c r="E318" s="47"/>
      <c r="F318" s="47"/>
      <c r="G318" s="48"/>
      <c r="H318" s="47"/>
    </row>
    <row r="319" spans="2:12" ht="12.75" customHeight="1">
      <c r="B319" s="43"/>
      <c r="C319" s="47"/>
      <c r="D319" s="48"/>
      <c r="E319" s="47"/>
      <c r="F319" s="47"/>
      <c r="G319" s="48"/>
      <c r="H319" s="47"/>
    </row>
    <row r="320" spans="2:12" ht="12.75" customHeight="1">
      <c r="B320" s="43"/>
      <c r="C320" s="47"/>
      <c r="D320" s="48"/>
      <c r="E320" s="47"/>
      <c r="F320" s="47"/>
      <c r="G320" s="48"/>
      <c r="H320" s="47"/>
    </row>
    <row r="321" spans="2:8" ht="12.75" customHeight="1">
      <c r="B321" s="43"/>
      <c r="C321" s="47"/>
      <c r="D321" s="48"/>
      <c r="E321" s="47"/>
      <c r="F321" s="47"/>
      <c r="G321" s="48"/>
      <c r="H321" s="47"/>
    </row>
    <row r="322" spans="2:8" ht="12.75" customHeight="1">
      <c r="B322" s="43"/>
      <c r="C322" s="47"/>
      <c r="D322" s="48"/>
      <c r="E322" s="47"/>
      <c r="F322" s="47"/>
      <c r="G322" s="48"/>
      <c r="H322" s="47"/>
    </row>
    <row r="323" spans="2:8" ht="12.75" customHeight="1">
      <c r="B323" s="43"/>
      <c r="C323" s="47"/>
      <c r="D323" s="48"/>
      <c r="E323" s="47"/>
      <c r="F323" s="47"/>
      <c r="G323" s="48"/>
      <c r="H323" s="47"/>
    </row>
    <row r="324" spans="2:8" ht="12.75" customHeight="1">
      <c r="B324" s="43"/>
      <c r="C324" s="47"/>
      <c r="D324" s="48"/>
      <c r="E324" s="47"/>
      <c r="F324" s="47"/>
      <c r="G324" s="48"/>
      <c r="H324" s="47"/>
    </row>
    <row r="325" spans="2:8" ht="12.75" customHeight="1">
      <c r="B325" s="43"/>
      <c r="C325" s="47"/>
      <c r="D325" s="48"/>
      <c r="E325" s="47"/>
      <c r="F325" s="47"/>
      <c r="G325" s="48"/>
      <c r="H325" s="47"/>
    </row>
    <row r="326" spans="2:8" ht="12.75" customHeight="1">
      <c r="B326" s="43"/>
      <c r="C326" s="47"/>
      <c r="D326" s="48"/>
      <c r="E326" s="47"/>
      <c r="F326" s="47"/>
      <c r="G326" s="48"/>
      <c r="H326" s="47"/>
    </row>
    <row r="327" spans="2:8" ht="12.75" customHeight="1">
      <c r="B327" s="43"/>
      <c r="C327" s="47"/>
      <c r="D327" s="48"/>
      <c r="E327" s="47"/>
      <c r="F327" s="47"/>
      <c r="G327" s="48"/>
      <c r="H327" s="47"/>
    </row>
    <row r="328" spans="2:8" ht="12.75" customHeight="1">
      <c r="B328" s="43"/>
      <c r="C328" s="47"/>
      <c r="D328" s="48"/>
      <c r="E328" s="47"/>
      <c r="F328" s="47"/>
      <c r="G328" s="48"/>
      <c r="H328" s="47"/>
    </row>
    <row r="329" spans="2:8" ht="12.75" customHeight="1">
      <c r="B329" s="43"/>
      <c r="C329" s="47"/>
      <c r="D329" s="48"/>
      <c r="E329" s="47"/>
      <c r="F329" s="47"/>
      <c r="G329" s="48"/>
      <c r="H329" s="47"/>
    </row>
    <row r="330" spans="2:8" ht="12.75" customHeight="1">
      <c r="B330" s="43"/>
      <c r="C330" s="47"/>
      <c r="D330" s="48"/>
      <c r="E330" s="47"/>
      <c r="F330" s="47"/>
      <c r="G330" s="48"/>
      <c r="H330" s="47"/>
    </row>
    <row r="331" spans="2:8" ht="12.75" customHeight="1">
      <c r="B331" s="43"/>
      <c r="C331" s="47"/>
      <c r="D331" s="48"/>
      <c r="E331" s="47"/>
      <c r="F331" s="47"/>
      <c r="G331" s="48"/>
      <c r="H331" s="47"/>
    </row>
    <row r="332" spans="2:8" ht="12.75" customHeight="1">
      <c r="B332" s="43"/>
      <c r="C332" s="47"/>
      <c r="D332" s="48"/>
      <c r="E332" s="47"/>
      <c r="F332" s="47"/>
      <c r="G332" s="48"/>
      <c r="H332" s="47"/>
    </row>
    <row r="333" spans="2:8" ht="12.75" customHeight="1">
      <c r="B333" s="43"/>
      <c r="C333" s="47"/>
      <c r="D333" s="48"/>
      <c r="E333" s="47"/>
      <c r="F333" s="47"/>
      <c r="G333" s="48"/>
      <c r="H333" s="47"/>
    </row>
    <row r="334" spans="2:8" ht="12.75" customHeight="1">
      <c r="B334" s="43"/>
      <c r="C334" s="47"/>
      <c r="D334" s="48"/>
      <c r="E334" s="47"/>
      <c r="F334" s="47"/>
      <c r="G334" s="48"/>
      <c r="H334" s="47"/>
    </row>
    <row r="335" spans="2:8" ht="12.75" customHeight="1">
      <c r="B335" s="43"/>
      <c r="C335" s="47"/>
      <c r="D335" s="48"/>
      <c r="E335" s="47"/>
      <c r="F335" s="47"/>
      <c r="G335" s="48"/>
      <c r="H335" s="47"/>
    </row>
    <row r="336" spans="2:8" ht="12.75" customHeight="1">
      <c r="B336" s="43"/>
      <c r="C336" s="47"/>
      <c r="D336" s="48"/>
      <c r="E336" s="47"/>
      <c r="F336" s="47"/>
      <c r="G336" s="48"/>
      <c r="H336" s="47"/>
    </row>
    <row r="337" spans="2:8" ht="12.75" customHeight="1">
      <c r="B337" s="43"/>
      <c r="C337" s="47"/>
      <c r="D337" s="48"/>
      <c r="E337" s="47"/>
      <c r="F337" s="47"/>
      <c r="G337" s="48"/>
      <c r="H337" s="47"/>
    </row>
    <row r="338" spans="2:8" ht="12.75" customHeight="1">
      <c r="B338" s="43"/>
      <c r="C338" s="47"/>
      <c r="D338" s="48"/>
      <c r="E338" s="47"/>
      <c r="F338" s="47"/>
      <c r="G338" s="48"/>
      <c r="H338" s="47"/>
    </row>
    <row r="339" spans="2:8" ht="12.75" customHeight="1">
      <c r="B339" s="43"/>
      <c r="C339" s="47"/>
      <c r="D339" s="48"/>
      <c r="E339" s="47"/>
      <c r="F339" s="47"/>
      <c r="G339" s="48"/>
      <c r="H339" s="47"/>
    </row>
    <row r="340" spans="2:8" ht="12.75" customHeight="1">
      <c r="B340" s="43"/>
      <c r="C340" s="47"/>
      <c r="D340" s="48"/>
      <c r="E340" s="47"/>
      <c r="F340" s="47"/>
      <c r="G340" s="48"/>
      <c r="H340" s="47"/>
    </row>
    <row r="341" spans="2:8" ht="12.75" customHeight="1">
      <c r="B341" s="43"/>
      <c r="C341" s="47"/>
      <c r="D341" s="48"/>
      <c r="E341" s="47"/>
      <c r="F341" s="47"/>
      <c r="G341" s="48"/>
      <c r="H341" s="47"/>
    </row>
    <row r="342" spans="2:8" ht="12.75" customHeight="1">
      <c r="B342" s="43"/>
      <c r="C342" s="47"/>
      <c r="D342" s="48"/>
      <c r="E342" s="47"/>
      <c r="F342" s="47"/>
      <c r="G342" s="48"/>
      <c r="H342" s="47"/>
    </row>
    <row r="343" spans="2:8" ht="12.75" customHeight="1">
      <c r="B343" s="43"/>
      <c r="C343" s="47"/>
      <c r="D343" s="48"/>
      <c r="E343" s="47"/>
      <c r="F343" s="47"/>
      <c r="G343" s="48"/>
      <c r="H343" s="47"/>
    </row>
    <row r="344" spans="2:8" ht="12.75" customHeight="1">
      <c r="B344" s="43"/>
      <c r="C344" s="47"/>
      <c r="D344" s="48"/>
      <c r="E344" s="47"/>
      <c r="F344" s="47"/>
      <c r="G344" s="48"/>
      <c r="H344" s="47"/>
    </row>
    <row r="345" spans="2:8" ht="12.75" customHeight="1">
      <c r="B345" s="43"/>
      <c r="C345" s="47"/>
      <c r="D345" s="48"/>
      <c r="E345" s="47"/>
      <c r="F345" s="47"/>
      <c r="G345" s="48"/>
      <c r="H345" s="47"/>
    </row>
    <row r="346" spans="2:8" ht="12.75" customHeight="1">
      <c r="B346" s="43"/>
      <c r="C346" s="47"/>
      <c r="D346" s="48"/>
      <c r="E346" s="47"/>
      <c r="F346" s="47"/>
      <c r="G346" s="48"/>
      <c r="H346" s="47"/>
    </row>
    <row r="347" spans="2:8" ht="12.75" customHeight="1">
      <c r="B347" s="43"/>
      <c r="C347" s="47"/>
      <c r="D347" s="48"/>
      <c r="E347" s="47"/>
      <c r="F347" s="47"/>
      <c r="G347" s="48"/>
      <c r="H347" s="47"/>
    </row>
    <row r="348" spans="2:8" ht="12.75" customHeight="1">
      <c r="B348" s="43"/>
      <c r="C348" s="47"/>
      <c r="D348" s="48"/>
      <c r="E348" s="47"/>
      <c r="F348" s="47"/>
      <c r="G348" s="48"/>
      <c r="H348" s="47"/>
    </row>
    <row r="349" spans="2:8" ht="12.75" customHeight="1">
      <c r="B349" s="43"/>
      <c r="C349" s="47"/>
      <c r="D349" s="48"/>
      <c r="E349" s="47"/>
      <c r="F349" s="47"/>
      <c r="G349" s="48"/>
      <c r="H349" s="47"/>
    </row>
    <row r="350" spans="2:8" ht="12.75" customHeight="1">
      <c r="B350" s="43"/>
      <c r="C350" s="47"/>
      <c r="D350" s="48"/>
      <c r="E350" s="47"/>
      <c r="F350" s="47"/>
      <c r="G350" s="48"/>
      <c r="H350" s="47"/>
    </row>
    <row r="351" spans="2:8" ht="12.75" customHeight="1">
      <c r="B351" s="43"/>
      <c r="C351" s="47"/>
      <c r="D351" s="48"/>
      <c r="E351" s="47"/>
      <c r="F351" s="47"/>
      <c r="G351" s="48"/>
      <c r="H351" s="47"/>
    </row>
    <row r="352" spans="2:8" ht="12.75" customHeight="1">
      <c r="B352" s="43"/>
      <c r="C352" s="47"/>
      <c r="D352" s="48"/>
      <c r="E352" s="47"/>
      <c r="F352" s="47"/>
      <c r="G352" s="48"/>
      <c r="H352" s="47"/>
    </row>
    <row r="353" spans="2:8" ht="12.75" customHeight="1">
      <c r="B353" s="43"/>
      <c r="C353" s="47"/>
      <c r="D353" s="48"/>
      <c r="E353" s="47"/>
      <c r="F353" s="47"/>
      <c r="G353" s="48"/>
      <c r="H353" s="47"/>
    </row>
    <row r="354" spans="2:8" ht="12.75" customHeight="1">
      <c r="B354" s="43"/>
      <c r="C354" s="47"/>
      <c r="D354" s="48"/>
      <c r="E354" s="47"/>
      <c r="F354" s="47"/>
      <c r="G354" s="48"/>
      <c r="H354" s="47"/>
    </row>
    <row r="355" spans="2:8" ht="12.75" customHeight="1">
      <c r="B355" s="43"/>
      <c r="C355" s="47"/>
      <c r="D355" s="48"/>
      <c r="E355" s="47"/>
      <c r="F355" s="47"/>
      <c r="G355" s="48"/>
      <c r="H355" s="47"/>
    </row>
    <row r="356" spans="2:8" ht="12.75" customHeight="1">
      <c r="B356" s="43"/>
      <c r="C356" s="47"/>
      <c r="D356" s="48"/>
      <c r="E356" s="47"/>
      <c r="F356" s="47"/>
      <c r="G356" s="48"/>
      <c r="H356" s="47"/>
    </row>
    <row r="357" spans="2:8" ht="12.75" customHeight="1">
      <c r="B357" s="43"/>
      <c r="C357" s="47"/>
      <c r="D357" s="48"/>
      <c r="E357" s="47"/>
      <c r="F357" s="47"/>
      <c r="G357" s="48"/>
      <c r="H357" s="47"/>
    </row>
    <row r="358" spans="2:8" ht="12.75" customHeight="1">
      <c r="B358" s="43"/>
      <c r="C358" s="47"/>
      <c r="D358" s="48"/>
      <c r="E358" s="47"/>
      <c r="F358" s="47"/>
      <c r="G358" s="48"/>
      <c r="H358" s="47"/>
    </row>
    <row r="359" spans="2:8" ht="12.75" customHeight="1">
      <c r="B359" s="43"/>
      <c r="C359" s="47"/>
      <c r="D359" s="48"/>
      <c r="E359" s="47"/>
      <c r="F359" s="47"/>
      <c r="G359" s="48"/>
      <c r="H359" s="47"/>
    </row>
    <row r="360" spans="2:8" ht="12.75" customHeight="1">
      <c r="B360" s="43"/>
      <c r="C360" s="47"/>
      <c r="D360" s="48"/>
      <c r="E360" s="47"/>
      <c r="F360" s="47"/>
      <c r="G360" s="48"/>
      <c r="H360" s="47"/>
    </row>
    <row r="361" spans="2:8" ht="12.75" customHeight="1">
      <c r="B361" s="43"/>
      <c r="C361" s="47"/>
      <c r="D361" s="48"/>
      <c r="E361" s="47"/>
      <c r="F361" s="47"/>
      <c r="G361" s="48"/>
      <c r="H361" s="47"/>
    </row>
    <row r="362" spans="2:8" ht="12.75" customHeight="1">
      <c r="B362" s="43"/>
      <c r="C362" s="47"/>
      <c r="D362" s="48"/>
      <c r="E362" s="47"/>
      <c r="F362" s="47"/>
      <c r="G362" s="48"/>
      <c r="H362" s="47"/>
    </row>
    <row r="363" spans="2:8" ht="12.75" customHeight="1">
      <c r="B363" s="43"/>
      <c r="C363" s="47"/>
      <c r="D363" s="48"/>
      <c r="E363" s="47"/>
      <c r="F363" s="47"/>
      <c r="G363" s="48"/>
      <c r="H363" s="47"/>
    </row>
    <row r="364" spans="2:8" ht="12.75" customHeight="1">
      <c r="B364" s="43"/>
      <c r="C364" s="47"/>
      <c r="D364" s="48"/>
      <c r="E364" s="47"/>
      <c r="F364" s="47"/>
      <c r="G364" s="48"/>
      <c r="H364" s="47"/>
    </row>
    <row r="365" spans="2:8" ht="12.75" customHeight="1">
      <c r="B365" s="43"/>
      <c r="C365" s="47"/>
      <c r="D365" s="48"/>
      <c r="E365" s="47"/>
      <c r="F365" s="47"/>
      <c r="G365" s="48"/>
      <c r="H365" s="47"/>
    </row>
    <row r="366" spans="2:8" ht="12.75" customHeight="1">
      <c r="B366" s="43"/>
      <c r="C366" s="47"/>
      <c r="D366" s="48"/>
      <c r="E366" s="47"/>
      <c r="F366" s="47"/>
      <c r="G366" s="48"/>
      <c r="H366" s="47"/>
    </row>
    <row r="367" spans="2:8" ht="12.75" customHeight="1">
      <c r="B367" s="43"/>
      <c r="C367" s="47"/>
      <c r="D367" s="48"/>
      <c r="E367" s="47"/>
      <c r="F367" s="47"/>
      <c r="G367" s="48"/>
      <c r="H367" s="47"/>
    </row>
    <row r="368" spans="2:8" ht="12.75" customHeight="1">
      <c r="B368" s="43"/>
      <c r="C368" s="47"/>
      <c r="D368" s="48"/>
      <c r="E368" s="47"/>
      <c r="F368" s="47"/>
      <c r="G368" s="48"/>
      <c r="H368" s="47"/>
    </row>
    <row r="369" spans="2:8" ht="12.75" customHeight="1">
      <c r="B369" s="43"/>
      <c r="C369" s="47"/>
      <c r="D369" s="48"/>
      <c r="E369" s="47"/>
      <c r="F369" s="47"/>
      <c r="G369" s="48"/>
      <c r="H369" s="47"/>
    </row>
    <row r="370" spans="2:8" ht="12.75" customHeight="1">
      <c r="B370" s="43"/>
      <c r="C370" s="47"/>
      <c r="D370" s="48"/>
      <c r="E370" s="47"/>
      <c r="F370" s="47"/>
      <c r="G370" s="48"/>
      <c r="H370" s="47"/>
    </row>
    <row r="371" spans="2:8" ht="12.75" customHeight="1">
      <c r="B371" s="43"/>
      <c r="C371" s="47"/>
      <c r="D371" s="48"/>
      <c r="E371" s="47"/>
      <c r="F371" s="47"/>
      <c r="G371" s="48"/>
      <c r="H371" s="47"/>
    </row>
    <row r="372" spans="2:8" ht="12.75" customHeight="1">
      <c r="B372" s="43"/>
      <c r="C372" s="47"/>
      <c r="D372" s="48"/>
      <c r="E372" s="47"/>
      <c r="F372" s="47"/>
      <c r="G372" s="48"/>
      <c r="H372" s="47"/>
    </row>
    <row r="373" spans="2:8" ht="12.75" customHeight="1">
      <c r="B373" s="43"/>
      <c r="C373" s="47"/>
      <c r="D373" s="48"/>
      <c r="E373" s="47"/>
      <c r="F373" s="47"/>
      <c r="G373" s="48"/>
      <c r="H373" s="47"/>
    </row>
    <row r="374" spans="2:8" ht="12.75" customHeight="1">
      <c r="B374" s="43"/>
      <c r="C374" s="47"/>
      <c r="D374" s="48"/>
      <c r="E374" s="47"/>
      <c r="F374" s="47"/>
      <c r="G374" s="48"/>
      <c r="H374" s="47"/>
    </row>
    <row r="375" spans="2:8" ht="12.75" customHeight="1">
      <c r="B375" s="43"/>
      <c r="C375" s="47"/>
      <c r="D375" s="48"/>
      <c r="E375" s="47"/>
      <c r="F375" s="47"/>
      <c r="G375" s="48"/>
      <c r="H375" s="47"/>
    </row>
    <row r="376" spans="2:8" ht="12.75" customHeight="1">
      <c r="B376" s="43"/>
      <c r="C376" s="47"/>
      <c r="D376" s="48"/>
      <c r="E376" s="47"/>
      <c r="F376" s="47"/>
      <c r="G376" s="48"/>
      <c r="H376" s="47"/>
    </row>
    <row r="377" spans="2:8" ht="12.75" customHeight="1">
      <c r="B377" s="43"/>
      <c r="C377" s="47"/>
      <c r="D377" s="48"/>
      <c r="E377" s="47"/>
      <c r="F377" s="47"/>
      <c r="G377" s="48"/>
      <c r="H377" s="47"/>
    </row>
    <row r="378" spans="2:8" ht="12.75" customHeight="1">
      <c r="B378" s="43"/>
      <c r="C378" s="47"/>
      <c r="D378" s="48"/>
      <c r="E378" s="47"/>
      <c r="F378" s="47"/>
      <c r="G378" s="48"/>
      <c r="H378" s="47"/>
    </row>
    <row r="379" spans="2:8" ht="12.75" customHeight="1">
      <c r="B379" s="43"/>
      <c r="C379" s="47"/>
      <c r="D379" s="48"/>
      <c r="E379" s="47"/>
      <c r="F379" s="47"/>
      <c r="G379" s="48"/>
      <c r="H379" s="47"/>
    </row>
    <row r="380" spans="2:8" ht="12.75" customHeight="1">
      <c r="B380" s="43"/>
      <c r="C380" s="47"/>
      <c r="D380" s="48"/>
      <c r="E380" s="47"/>
      <c r="F380" s="47"/>
      <c r="G380" s="48"/>
      <c r="H380" s="47"/>
    </row>
    <row r="381" spans="2:8" ht="12.75" customHeight="1">
      <c r="B381" s="43"/>
      <c r="C381" s="47"/>
      <c r="D381" s="48"/>
      <c r="E381" s="47"/>
      <c r="F381" s="47"/>
      <c r="G381" s="48"/>
      <c r="H381" s="47"/>
    </row>
    <row r="382" spans="2:8" ht="12.75" customHeight="1">
      <c r="B382" s="43"/>
      <c r="C382" s="47"/>
      <c r="D382" s="48"/>
      <c r="E382" s="47"/>
      <c r="F382" s="47"/>
      <c r="G382" s="48"/>
      <c r="H382" s="47"/>
    </row>
    <row r="383" spans="2:8" ht="12.75" customHeight="1">
      <c r="B383" s="43"/>
      <c r="C383" s="47"/>
      <c r="D383" s="48"/>
      <c r="E383" s="47"/>
      <c r="F383" s="47"/>
      <c r="G383" s="48"/>
      <c r="H383" s="47"/>
    </row>
    <row r="384" spans="2:8" ht="12.75" customHeight="1">
      <c r="B384" s="43"/>
      <c r="C384" s="47"/>
      <c r="D384" s="48"/>
      <c r="E384" s="47"/>
      <c r="F384" s="47"/>
      <c r="G384" s="48"/>
      <c r="H384" s="47"/>
    </row>
    <row r="385" spans="2:8" ht="12.75" customHeight="1">
      <c r="B385" s="43"/>
      <c r="C385" s="47"/>
      <c r="D385" s="48"/>
      <c r="E385" s="47"/>
      <c r="F385" s="47"/>
      <c r="G385" s="48"/>
      <c r="H385" s="47"/>
    </row>
    <row r="386" spans="2:8" ht="12.75" customHeight="1">
      <c r="B386" s="43"/>
      <c r="C386" s="47"/>
      <c r="D386" s="48"/>
      <c r="E386" s="47"/>
      <c r="F386" s="47"/>
      <c r="G386" s="48"/>
      <c r="H386" s="47"/>
    </row>
    <row r="387" spans="2:8" ht="12.75" customHeight="1">
      <c r="B387" s="43"/>
      <c r="C387" s="47"/>
      <c r="D387" s="48"/>
      <c r="E387" s="47"/>
      <c r="F387" s="47"/>
      <c r="G387" s="48"/>
      <c r="H387" s="47"/>
    </row>
    <row r="388" spans="2:8" ht="12.75" customHeight="1">
      <c r="B388" s="43"/>
      <c r="C388" s="47"/>
      <c r="D388" s="48"/>
      <c r="E388" s="47"/>
      <c r="F388" s="47"/>
      <c r="G388" s="48"/>
      <c r="H388" s="47"/>
    </row>
    <row r="389" spans="2:8" ht="12.75" customHeight="1">
      <c r="B389" s="43"/>
      <c r="C389" s="47"/>
      <c r="D389" s="48"/>
      <c r="E389" s="47"/>
      <c r="F389" s="47"/>
      <c r="G389" s="48"/>
      <c r="H389" s="47"/>
    </row>
    <row r="390" spans="2:8" ht="12.75" customHeight="1">
      <c r="B390" s="43"/>
      <c r="C390" s="47"/>
      <c r="D390" s="48"/>
      <c r="E390" s="47"/>
      <c r="F390" s="47"/>
      <c r="G390" s="48"/>
      <c r="H390" s="47"/>
    </row>
    <row r="391" spans="2:8" ht="12.75" customHeight="1">
      <c r="B391" s="43"/>
      <c r="C391" s="47"/>
      <c r="D391" s="48"/>
      <c r="E391" s="47"/>
      <c r="F391" s="47"/>
      <c r="G391" s="48"/>
      <c r="H391" s="47"/>
    </row>
    <row r="392" spans="2:8" ht="12.75" customHeight="1">
      <c r="B392" s="43"/>
      <c r="C392" s="47"/>
      <c r="D392" s="48"/>
      <c r="E392" s="47"/>
      <c r="F392" s="47"/>
      <c r="G392" s="48"/>
      <c r="H392" s="47"/>
    </row>
    <row r="393" spans="2:8" ht="12.75" customHeight="1">
      <c r="B393" s="43"/>
      <c r="C393" s="47"/>
      <c r="D393" s="48"/>
      <c r="E393" s="47"/>
      <c r="F393" s="47"/>
      <c r="G393" s="48"/>
      <c r="H393" s="47"/>
    </row>
    <row r="394" spans="2:8" ht="12.75" customHeight="1">
      <c r="B394" s="43"/>
      <c r="C394" s="47"/>
      <c r="D394" s="48"/>
      <c r="E394" s="47"/>
      <c r="F394" s="47"/>
      <c r="G394" s="48"/>
      <c r="H394" s="47"/>
    </row>
    <row r="395" spans="2:8" ht="12.75" customHeight="1">
      <c r="B395" s="43"/>
      <c r="C395" s="47"/>
      <c r="D395" s="48"/>
      <c r="E395" s="47"/>
      <c r="F395" s="47"/>
      <c r="G395" s="48"/>
      <c r="H395" s="47"/>
    </row>
    <row r="396" spans="2:8" ht="12.75" customHeight="1">
      <c r="B396" s="43"/>
      <c r="C396" s="47"/>
      <c r="D396" s="48"/>
      <c r="E396" s="47"/>
      <c r="F396" s="47"/>
      <c r="G396" s="48"/>
      <c r="H396" s="47"/>
    </row>
    <row r="397" spans="2:8" ht="12.75" customHeight="1">
      <c r="B397" s="43"/>
      <c r="C397" s="47"/>
      <c r="D397" s="48"/>
      <c r="E397" s="47"/>
      <c r="F397" s="47"/>
      <c r="G397" s="48"/>
      <c r="H397" s="47"/>
    </row>
    <row r="398" spans="2:8" ht="12.75" customHeight="1">
      <c r="B398" s="43"/>
      <c r="C398" s="47"/>
      <c r="D398" s="48"/>
      <c r="E398" s="47"/>
      <c r="F398" s="47"/>
      <c r="G398" s="48"/>
      <c r="H398" s="47"/>
    </row>
    <row r="399" spans="2:8" ht="12.75" customHeight="1">
      <c r="B399" s="43"/>
      <c r="C399" s="47"/>
      <c r="D399" s="48"/>
      <c r="E399" s="47"/>
      <c r="F399" s="47"/>
      <c r="G399" s="48"/>
      <c r="H399" s="47"/>
    </row>
    <row r="400" spans="2:8" ht="12.75" customHeight="1">
      <c r="B400" s="43"/>
      <c r="C400" s="47"/>
      <c r="D400" s="48"/>
      <c r="E400" s="47"/>
      <c r="F400" s="47"/>
      <c r="G400" s="48"/>
      <c r="H400" s="47"/>
    </row>
    <row r="401" spans="2:8" ht="12.75" customHeight="1">
      <c r="B401" s="43"/>
      <c r="C401" s="47"/>
      <c r="D401" s="48"/>
      <c r="E401" s="47"/>
      <c r="F401" s="47"/>
      <c r="G401" s="48"/>
      <c r="H401" s="47"/>
    </row>
    <row r="402" spans="2:8" ht="12.75" customHeight="1">
      <c r="B402" s="43"/>
      <c r="C402" s="47"/>
      <c r="D402" s="48"/>
      <c r="E402" s="47"/>
      <c r="F402" s="47"/>
      <c r="G402" s="48"/>
      <c r="H402" s="47"/>
    </row>
    <row r="403" spans="2:8" ht="12.75" customHeight="1">
      <c r="B403" s="43"/>
      <c r="C403" s="47"/>
      <c r="D403" s="48"/>
      <c r="E403" s="47"/>
      <c r="F403" s="47"/>
      <c r="G403" s="48"/>
      <c r="H403" s="47"/>
    </row>
    <row r="404" spans="2:8" ht="12.75" customHeight="1">
      <c r="B404" s="43"/>
      <c r="C404" s="47"/>
      <c r="D404" s="48"/>
      <c r="E404" s="47"/>
      <c r="F404" s="47"/>
      <c r="G404" s="48"/>
      <c r="H404" s="47"/>
    </row>
    <row r="405" spans="2:8" ht="12.75" customHeight="1">
      <c r="B405" s="43"/>
      <c r="C405" s="47"/>
      <c r="D405" s="48"/>
      <c r="E405" s="47"/>
      <c r="F405" s="47"/>
      <c r="G405" s="48"/>
      <c r="H405" s="47"/>
    </row>
    <row r="406" spans="2:8" ht="12.75" customHeight="1">
      <c r="B406" s="43"/>
      <c r="C406" s="47"/>
      <c r="D406" s="48"/>
      <c r="E406" s="47"/>
      <c r="F406" s="47"/>
      <c r="G406" s="48"/>
      <c r="H406" s="47"/>
    </row>
    <row r="407" spans="2:8" ht="12.75" customHeight="1">
      <c r="B407" s="43"/>
      <c r="C407" s="47"/>
      <c r="D407" s="48"/>
      <c r="E407" s="47"/>
      <c r="F407" s="47"/>
      <c r="G407" s="48"/>
      <c r="H407" s="47"/>
    </row>
    <row r="408" spans="2:8" ht="12.75" customHeight="1">
      <c r="B408" s="43"/>
      <c r="C408" s="47"/>
      <c r="D408" s="48"/>
      <c r="E408" s="47"/>
      <c r="F408" s="47"/>
      <c r="G408" s="48"/>
      <c r="H408" s="47"/>
    </row>
    <row r="409" spans="2:8" ht="12.75" customHeight="1">
      <c r="B409" s="43"/>
      <c r="C409" s="47"/>
      <c r="D409" s="48"/>
      <c r="E409" s="47"/>
      <c r="F409" s="47"/>
      <c r="G409" s="48"/>
      <c r="H409" s="47"/>
    </row>
    <row r="410" spans="2:8" ht="12.75" customHeight="1">
      <c r="B410" s="43"/>
      <c r="C410" s="47"/>
      <c r="D410" s="48"/>
      <c r="E410" s="47"/>
      <c r="F410" s="47"/>
      <c r="G410" s="48"/>
      <c r="H410" s="47"/>
    </row>
    <row r="411" spans="2:8" ht="12.75" customHeight="1">
      <c r="B411" s="43"/>
      <c r="C411" s="47"/>
      <c r="D411" s="48"/>
      <c r="E411" s="47"/>
      <c r="F411" s="47"/>
      <c r="G411" s="48"/>
      <c r="H411" s="47"/>
    </row>
    <row r="412" spans="2:8" ht="12.75" customHeight="1">
      <c r="B412" s="43"/>
      <c r="C412" s="47"/>
      <c r="D412" s="48"/>
      <c r="E412" s="47"/>
      <c r="F412" s="47"/>
      <c r="G412" s="48"/>
      <c r="H412" s="47"/>
    </row>
    <row r="413" spans="2:8" ht="12.75" customHeight="1">
      <c r="B413" s="43"/>
      <c r="C413" s="47"/>
      <c r="D413" s="48"/>
      <c r="E413" s="47"/>
      <c r="F413" s="47"/>
      <c r="G413" s="48"/>
      <c r="H413" s="47"/>
    </row>
    <row r="414" spans="2:8" ht="12.75" customHeight="1">
      <c r="B414" s="43"/>
      <c r="C414" s="47"/>
      <c r="D414" s="48"/>
      <c r="E414" s="47"/>
      <c r="F414" s="47"/>
      <c r="G414" s="48"/>
      <c r="H414" s="47"/>
    </row>
    <row r="415" spans="2:8" ht="12.75" customHeight="1">
      <c r="B415" s="43"/>
      <c r="C415" s="47"/>
      <c r="D415" s="48"/>
      <c r="E415" s="47"/>
      <c r="F415" s="47"/>
      <c r="G415" s="48"/>
      <c r="H415" s="47"/>
    </row>
    <row r="416" spans="2:8" ht="12.75" customHeight="1">
      <c r="B416" s="43"/>
      <c r="C416" s="47"/>
      <c r="D416" s="48"/>
      <c r="E416" s="47"/>
      <c r="F416" s="47"/>
      <c r="G416" s="48"/>
      <c r="H416" s="47"/>
    </row>
    <row r="417" spans="2:8" ht="12.75" customHeight="1">
      <c r="B417" s="43"/>
      <c r="C417" s="47"/>
      <c r="D417" s="48"/>
      <c r="E417" s="47"/>
      <c r="F417" s="47"/>
      <c r="G417" s="48"/>
      <c r="H417" s="47"/>
    </row>
    <row r="418" spans="2:8" ht="12.75" customHeight="1">
      <c r="B418" s="43"/>
      <c r="C418" s="47"/>
      <c r="D418" s="48"/>
      <c r="E418" s="47"/>
      <c r="F418" s="47"/>
      <c r="G418" s="48"/>
      <c r="H418" s="47"/>
    </row>
    <row r="419" spans="2:8" ht="12.75" customHeight="1">
      <c r="B419" s="43"/>
      <c r="C419" s="47"/>
      <c r="D419" s="48"/>
      <c r="E419" s="47"/>
      <c r="F419" s="47"/>
      <c r="G419" s="48"/>
      <c r="H419" s="47"/>
    </row>
    <row r="420" spans="2:8" ht="12.75" customHeight="1">
      <c r="B420" s="43"/>
      <c r="C420" s="47"/>
      <c r="D420" s="48"/>
      <c r="E420" s="47"/>
      <c r="F420" s="47"/>
      <c r="G420" s="48"/>
      <c r="H420" s="47"/>
    </row>
    <row r="421" spans="2:8" ht="12.75" customHeight="1">
      <c r="B421" s="43"/>
      <c r="C421" s="47"/>
      <c r="D421" s="48"/>
      <c r="E421" s="47"/>
      <c r="F421" s="47"/>
      <c r="G421" s="48"/>
      <c r="H421" s="47"/>
    </row>
    <row r="422" spans="2:8" ht="12.75" customHeight="1">
      <c r="B422" s="43"/>
      <c r="C422" s="47"/>
      <c r="D422" s="48"/>
      <c r="E422" s="47"/>
      <c r="F422" s="47"/>
      <c r="G422" s="48"/>
      <c r="H422" s="47"/>
    </row>
    <row r="423" spans="2:8" ht="12.75" customHeight="1">
      <c r="B423" s="43"/>
      <c r="C423" s="47"/>
      <c r="D423" s="48"/>
      <c r="E423" s="47"/>
      <c r="F423" s="47"/>
      <c r="G423" s="48"/>
      <c r="H423" s="47"/>
    </row>
    <row r="424" spans="2:8" ht="12.75" customHeight="1">
      <c r="B424" s="43"/>
      <c r="C424" s="47"/>
      <c r="D424" s="48"/>
      <c r="E424" s="47"/>
      <c r="F424" s="47"/>
      <c r="G424" s="48"/>
      <c r="H424" s="47"/>
    </row>
    <row r="425" spans="2:8" ht="12.75" customHeight="1">
      <c r="B425" s="43"/>
      <c r="C425" s="47"/>
      <c r="D425" s="48"/>
      <c r="E425" s="47"/>
      <c r="F425" s="47"/>
      <c r="G425" s="48"/>
      <c r="H425" s="47"/>
    </row>
    <row r="426" spans="2:8" ht="12.75" customHeight="1">
      <c r="B426" s="43"/>
      <c r="C426" s="47"/>
      <c r="D426" s="48"/>
      <c r="E426" s="47"/>
      <c r="F426" s="47"/>
      <c r="G426" s="48"/>
      <c r="H426" s="47"/>
    </row>
    <row r="427" spans="2:8" ht="12.75" customHeight="1">
      <c r="B427" s="43"/>
      <c r="C427" s="47"/>
      <c r="D427" s="48"/>
      <c r="E427" s="47"/>
      <c r="F427" s="47"/>
      <c r="G427" s="48"/>
      <c r="H427" s="47"/>
    </row>
    <row r="428" spans="2:8" ht="12.75" customHeight="1">
      <c r="B428" s="43"/>
      <c r="C428" s="47"/>
      <c r="D428" s="48"/>
      <c r="E428" s="47"/>
      <c r="F428" s="47"/>
      <c r="G428" s="48"/>
      <c r="H428" s="47"/>
    </row>
    <row r="429" spans="2:8" ht="12.75" customHeight="1">
      <c r="B429" s="43"/>
      <c r="C429" s="47"/>
      <c r="D429" s="48"/>
      <c r="E429" s="47"/>
      <c r="F429" s="47"/>
      <c r="G429" s="48"/>
      <c r="H429" s="47"/>
    </row>
    <row r="430" spans="2:8" ht="12.75" customHeight="1">
      <c r="B430" s="43"/>
      <c r="C430" s="47"/>
      <c r="D430" s="48"/>
      <c r="E430" s="47"/>
      <c r="F430" s="47"/>
      <c r="G430" s="48"/>
      <c r="H430" s="47"/>
    </row>
    <row r="431" spans="2:8" ht="12.75" customHeight="1">
      <c r="B431" s="43"/>
      <c r="C431" s="47"/>
      <c r="D431" s="48"/>
      <c r="E431" s="47"/>
      <c r="F431" s="47"/>
      <c r="G431" s="48"/>
      <c r="H431" s="47"/>
    </row>
    <row r="432" spans="2:8" ht="12.75" customHeight="1">
      <c r="B432" s="43"/>
      <c r="C432" s="47"/>
      <c r="D432" s="48"/>
      <c r="E432" s="47"/>
      <c r="F432" s="47"/>
      <c r="G432" s="48"/>
      <c r="H432" s="47"/>
    </row>
    <row r="433" spans="2:8" ht="12.75" customHeight="1">
      <c r="B433" s="43"/>
      <c r="C433" s="47"/>
      <c r="D433" s="48"/>
      <c r="E433" s="47"/>
      <c r="F433" s="47"/>
      <c r="G433" s="48"/>
      <c r="H433" s="47"/>
    </row>
    <row r="434" spans="2:8" ht="12.75" customHeight="1">
      <c r="B434" s="43"/>
      <c r="C434" s="47"/>
      <c r="D434" s="48"/>
      <c r="E434" s="47"/>
      <c r="F434" s="47"/>
      <c r="G434" s="48"/>
      <c r="H434" s="47"/>
    </row>
    <row r="435" spans="2:8" ht="12.75" customHeight="1">
      <c r="B435" s="43"/>
      <c r="C435" s="47"/>
      <c r="D435" s="48"/>
      <c r="E435" s="47"/>
      <c r="F435" s="47"/>
      <c r="G435" s="48"/>
      <c r="H435" s="47"/>
    </row>
    <row r="436" spans="2:8" ht="12.75" customHeight="1">
      <c r="B436" s="43"/>
      <c r="C436" s="47"/>
      <c r="D436" s="48"/>
      <c r="E436" s="47"/>
      <c r="F436" s="47"/>
      <c r="G436" s="48"/>
      <c r="H436" s="47"/>
    </row>
    <row r="437" spans="2:8" ht="12.75" customHeight="1">
      <c r="B437" s="43"/>
      <c r="C437" s="47"/>
      <c r="D437" s="48"/>
      <c r="E437" s="47"/>
      <c r="F437" s="47"/>
      <c r="G437" s="48"/>
      <c r="H437" s="47"/>
    </row>
    <row r="438" spans="2:8" ht="12.75" customHeight="1">
      <c r="B438" s="43"/>
      <c r="C438" s="47"/>
      <c r="D438" s="48"/>
      <c r="E438" s="47"/>
      <c r="F438" s="47"/>
      <c r="G438" s="48"/>
      <c r="H438" s="47"/>
    </row>
    <row r="439" spans="2:8" ht="12.75" customHeight="1">
      <c r="B439" s="43"/>
      <c r="C439" s="47"/>
      <c r="D439" s="48"/>
      <c r="E439" s="47"/>
      <c r="F439" s="47"/>
      <c r="G439" s="48"/>
      <c r="H439" s="47"/>
    </row>
    <row r="440" spans="2:8" ht="12.75" customHeight="1">
      <c r="B440" s="43"/>
      <c r="C440" s="47"/>
      <c r="D440" s="48"/>
      <c r="E440" s="47"/>
      <c r="F440" s="47"/>
      <c r="G440" s="48"/>
      <c r="H440" s="47"/>
    </row>
    <row r="441" spans="2:8" ht="12.75" customHeight="1">
      <c r="B441" s="43"/>
      <c r="C441" s="47"/>
      <c r="D441" s="48"/>
      <c r="E441" s="47"/>
      <c r="F441" s="47"/>
      <c r="G441" s="48"/>
      <c r="H441" s="47"/>
    </row>
    <row r="442" spans="2:8" ht="12.75" customHeight="1">
      <c r="B442" s="43"/>
      <c r="C442" s="47"/>
      <c r="D442" s="48"/>
      <c r="E442" s="47"/>
      <c r="F442" s="47"/>
      <c r="G442" s="48"/>
      <c r="H442" s="47"/>
    </row>
    <row r="443" spans="2:8" ht="12.75" customHeight="1">
      <c r="B443" s="43"/>
      <c r="C443" s="47"/>
      <c r="D443" s="48"/>
      <c r="E443" s="47"/>
      <c r="F443" s="47"/>
      <c r="G443" s="48"/>
      <c r="H443" s="47"/>
    </row>
    <row r="444" spans="2:8" ht="12.75" customHeight="1">
      <c r="B444" s="43"/>
      <c r="C444" s="47"/>
      <c r="D444" s="48"/>
      <c r="E444" s="47"/>
      <c r="F444" s="47"/>
      <c r="G444" s="48"/>
      <c r="H444" s="47"/>
    </row>
    <row r="445" spans="2:8" ht="12.75" customHeight="1">
      <c r="B445" s="43"/>
      <c r="C445" s="47"/>
      <c r="D445" s="48"/>
      <c r="E445" s="47"/>
      <c r="F445" s="47"/>
      <c r="G445" s="48"/>
      <c r="H445" s="47"/>
    </row>
    <row r="446" spans="2:8" ht="12.75" customHeight="1">
      <c r="B446" s="43"/>
      <c r="C446" s="47"/>
      <c r="D446" s="48"/>
      <c r="E446" s="47"/>
      <c r="F446" s="47"/>
      <c r="G446" s="48"/>
      <c r="H446" s="47"/>
    </row>
    <row r="447" spans="2:8" ht="12.75" customHeight="1">
      <c r="B447" s="43"/>
      <c r="C447" s="47"/>
      <c r="D447" s="48"/>
      <c r="E447" s="47"/>
      <c r="F447" s="47"/>
      <c r="G447" s="48"/>
      <c r="H447" s="47"/>
    </row>
    <row r="448" spans="2:8" ht="12.75" customHeight="1">
      <c r="B448" s="43"/>
      <c r="C448" s="47"/>
      <c r="D448" s="48"/>
      <c r="E448" s="47"/>
      <c r="F448" s="47"/>
      <c r="G448" s="48"/>
      <c r="H448" s="47"/>
    </row>
    <row r="449" spans="2:8" ht="12.75" customHeight="1">
      <c r="B449" s="43"/>
      <c r="C449" s="47"/>
      <c r="D449" s="48"/>
      <c r="E449" s="47"/>
      <c r="F449" s="47"/>
      <c r="G449" s="48"/>
      <c r="H449" s="47"/>
    </row>
    <row r="450" spans="2:8" ht="12.75" customHeight="1">
      <c r="B450" s="43"/>
      <c r="C450" s="47"/>
      <c r="D450" s="48"/>
      <c r="E450" s="47"/>
      <c r="F450" s="47"/>
      <c r="G450" s="48"/>
      <c r="H450" s="47"/>
    </row>
    <row r="451" spans="2:8" ht="12.75" customHeight="1">
      <c r="B451" s="43"/>
      <c r="C451" s="47"/>
      <c r="D451" s="48"/>
      <c r="E451" s="47"/>
      <c r="F451" s="47"/>
      <c r="G451" s="48"/>
      <c r="H451" s="47"/>
    </row>
    <row r="452" spans="2:8" ht="12.75" customHeight="1">
      <c r="B452" s="43"/>
      <c r="C452" s="47"/>
      <c r="D452" s="48"/>
      <c r="E452" s="47"/>
      <c r="F452" s="47"/>
      <c r="G452" s="48"/>
      <c r="H452" s="47"/>
    </row>
    <row r="453" spans="2:8" ht="12.75" customHeight="1">
      <c r="B453" s="43"/>
      <c r="C453" s="47"/>
      <c r="D453" s="48"/>
      <c r="E453" s="47"/>
      <c r="F453" s="47"/>
      <c r="G453" s="48"/>
      <c r="H453" s="47"/>
    </row>
    <row r="454" spans="2:8" ht="12.75" customHeight="1">
      <c r="B454" s="43"/>
      <c r="C454" s="47"/>
      <c r="D454" s="48"/>
      <c r="E454" s="47"/>
      <c r="F454" s="47"/>
      <c r="G454" s="48"/>
      <c r="H454" s="47"/>
    </row>
    <row r="455" spans="2:8" ht="12.75" customHeight="1">
      <c r="B455" s="43"/>
      <c r="C455" s="47"/>
      <c r="D455" s="48"/>
      <c r="E455" s="47"/>
      <c r="F455" s="47"/>
      <c r="G455" s="48"/>
      <c r="H455" s="47"/>
    </row>
    <row r="456" spans="2:8" ht="12.75" customHeight="1">
      <c r="B456" s="43"/>
      <c r="C456" s="47"/>
      <c r="D456" s="48"/>
      <c r="E456" s="47"/>
      <c r="F456" s="47"/>
      <c r="G456" s="48"/>
      <c r="H456" s="47"/>
    </row>
    <row r="457" spans="2:8" ht="12.75" customHeight="1">
      <c r="B457" s="43"/>
      <c r="C457" s="47"/>
      <c r="D457" s="48"/>
      <c r="E457" s="47"/>
      <c r="F457" s="47"/>
      <c r="G457" s="48"/>
      <c r="H457" s="47"/>
    </row>
    <row r="458" spans="2:8" ht="12.75" customHeight="1">
      <c r="B458" s="43"/>
      <c r="C458" s="47"/>
      <c r="D458" s="48"/>
      <c r="E458" s="47"/>
      <c r="F458" s="47"/>
      <c r="G458" s="48"/>
      <c r="H458" s="47"/>
    </row>
    <row r="459" spans="2:8" ht="12.75" customHeight="1">
      <c r="B459" s="43"/>
      <c r="C459" s="47"/>
      <c r="D459" s="48"/>
      <c r="E459" s="47"/>
      <c r="F459" s="47"/>
      <c r="G459" s="48"/>
      <c r="H459" s="47"/>
    </row>
    <row r="460" spans="2:8" ht="12.75" customHeight="1">
      <c r="B460" s="43"/>
      <c r="C460" s="47"/>
      <c r="D460" s="48"/>
      <c r="E460" s="47"/>
      <c r="F460" s="47"/>
      <c r="G460" s="48"/>
      <c r="H460" s="47"/>
    </row>
    <row r="461" spans="2:8" ht="12.75" customHeight="1">
      <c r="B461" s="43"/>
      <c r="C461" s="47"/>
      <c r="D461" s="48"/>
      <c r="E461" s="47"/>
      <c r="F461" s="47"/>
      <c r="G461" s="48"/>
      <c r="H461" s="47"/>
    </row>
    <row r="462" spans="2:8" ht="12.75" customHeight="1">
      <c r="B462" s="43"/>
      <c r="C462" s="47"/>
      <c r="D462" s="48"/>
      <c r="E462" s="47"/>
      <c r="F462" s="47"/>
      <c r="G462" s="48"/>
      <c r="H462" s="47"/>
    </row>
    <row r="463" spans="2:8" ht="12.75" customHeight="1">
      <c r="B463" s="43"/>
      <c r="C463" s="47"/>
      <c r="D463" s="48"/>
      <c r="E463" s="47"/>
      <c r="F463" s="47"/>
      <c r="G463" s="48"/>
      <c r="H463" s="47"/>
    </row>
    <row r="464" spans="2:8" ht="12.75" customHeight="1">
      <c r="B464" s="43"/>
      <c r="C464" s="47"/>
      <c r="D464" s="48"/>
      <c r="E464" s="47"/>
      <c r="F464" s="47"/>
      <c r="G464" s="48"/>
      <c r="H464" s="47"/>
    </row>
    <row r="465" spans="2:8" ht="12.75" customHeight="1">
      <c r="B465" s="43"/>
      <c r="C465" s="47"/>
      <c r="D465" s="48"/>
      <c r="E465" s="47"/>
      <c r="F465" s="47"/>
      <c r="G465" s="48"/>
      <c r="H465" s="47"/>
    </row>
    <row r="466" spans="2:8" ht="12.75" customHeight="1">
      <c r="B466" s="43"/>
      <c r="C466" s="47"/>
      <c r="D466" s="48"/>
      <c r="E466" s="47"/>
      <c r="F466" s="47"/>
      <c r="G466" s="48"/>
      <c r="H466" s="47"/>
    </row>
    <row r="467" spans="2:8" ht="12.75" customHeight="1">
      <c r="B467" s="43"/>
      <c r="C467" s="47"/>
      <c r="D467" s="48"/>
      <c r="E467" s="47"/>
      <c r="F467" s="47"/>
      <c r="G467" s="48"/>
      <c r="H467" s="47"/>
    </row>
    <row r="468" spans="2:8" ht="12.75" customHeight="1">
      <c r="B468" s="43"/>
      <c r="C468" s="47"/>
      <c r="D468" s="48"/>
      <c r="E468" s="47"/>
      <c r="F468" s="47"/>
      <c r="G468" s="48"/>
      <c r="H468" s="47"/>
    </row>
    <row r="469" spans="2:8" ht="12.75" customHeight="1">
      <c r="B469" s="43"/>
      <c r="C469" s="47"/>
      <c r="D469" s="48"/>
      <c r="E469" s="47"/>
      <c r="F469" s="47"/>
      <c r="G469" s="48"/>
      <c r="H469" s="47"/>
    </row>
    <row r="470" spans="2:8" ht="12.75" customHeight="1">
      <c r="B470" s="43"/>
      <c r="C470" s="47"/>
      <c r="D470" s="48"/>
      <c r="E470" s="47"/>
      <c r="F470" s="47"/>
      <c r="G470" s="48"/>
      <c r="H470" s="47"/>
    </row>
    <row r="471" spans="2:8" ht="12.75" customHeight="1">
      <c r="B471" s="43"/>
      <c r="C471" s="47"/>
      <c r="D471" s="48"/>
      <c r="E471" s="47"/>
      <c r="F471" s="47"/>
      <c r="G471" s="48"/>
      <c r="H471" s="47"/>
    </row>
    <row r="472" spans="2:8" ht="12.75" customHeight="1">
      <c r="B472" s="43"/>
      <c r="C472" s="47"/>
      <c r="D472" s="48"/>
      <c r="E472" s="47"/>
      <c r="F472" s="47"/>
      <c r="G472" s="48"/>
      <c r="H472" s="47"/>
    </row>
    <row r="473" spans="2:8" ht="12.75" customHeight="1">
      <c r="B473" s="43"/>
      <c r="C473" s="47"/>
      <c r="D473" s="48"/>
      <c r="E473" s="47"/>
      <c r="F473" s="47"/>
      <c r="G473" s="48"/>
      <c r="H473" s="47"/>
    </row>
    <row r="474" spans="2:8" ht="12.75" customHeight="1">
      <c r="B474" s="43"/>
      <c r="C474" s="47"/>
      <c r="D474" s="48"/>
      <c r="E474" s="47"/>
      <c r="F474" s="47"/>
      <c r="G474" s="48"/>
      <c r="H474" s="47"/>
    </row>
    <row r="475" spans="2:8" ht="12.75" customHeight="1">
      <c r="B475" s="43"/>
      <c r="C475" s="47"/>
      <c r="D475" s="48"/>
      <c r="E475" s="47"/>
      <c r="F475" s="47"/>
      <c r="G475" s="48"/>
      <c r="H475" s="47"/>
    </row>
    <row r="476" spans="2:8" ht="12.75" customHeight="1">
      <c r="B476" s="43"/>
      <c r="C476" s="47"/>
      <c r="D476" s="48"/>
      <c r="E476" s="47"/>
      <c r="F476" s="47"/>
      <c r="G476" s="48"/>
      <c r="H476" s="47"/>
    </row>
    <row r="477" spans="2:8" ht="12.75" customHeight="1">
      <c r="B477" s="43"/>
      <c r="C477" s="47"/>
      <c r="D477" s="48"/>
      <c r="E477" s="47"/>
      <c r="F477" s="47"/>
      <c r="G477" s="48"/>
      <c r="H477" s="47"/>
    </row>
    <row r="478" spans="2:8" ht="12.75" customHeight="1">
      <c r="B478" s="43"/>
      <c r="C478" s="47"/>
      <c r="D478" s="48"/>
      <c r="E478" s="47"/>
      <c r="F478" s="47"/>
      <c r="G478" s="48"/>
      <c r="H478" s="47"/>
    </row>
    <row r="479" spans="2:8" ht="12.75" customHeight="1">
      <c r="B479" s="43"/>
      <c r="C479" s="47"/>
      <c r="D479" s="48"/>
      <c r="E479" s="47"/>
      <c r="F479" s="47"/>
      <c r="G479" s="48"/>
      <c r="H479" s="47"/>
    </row>
    <row r="480" spans="2:8" ht="12.75" customHeight="1">
      <c r="B480" s="43"/>
      <c r="C480" s="47"/>
      <c r="D480" s="48"/>
      <c r="E480" s="47"/>
      <c r="F480" s="47"/>
      <c r="G480" s="48"/>
      <c r="H480" s="47"/>
    </row>
    <row r="481" spans="2:8" ht="12.75" customHeight="1">
      <c r="B481" s="43"/>
      <c r="C481" s="47"/>
      <c r="D481" s="48"/>
      <c r="E481" s="47"/>
      <c r="F481" s="47"/>
      <c r="G481" s="48"/>
      <c r="H481" s="47"/>
    </row>
    <row r="482" spans="2:8" ht="12.75" customHeight="1">
      <c r="B482" s="43"/>
      <c r="C482" s="47"/>
      <c r="D482" s="48"/>
      <c r="E482" s="47"/>
      <c r="F482" s="47"/>
      <c r="G482" s="48"/>
      <c r="H482" s="47"/>
    </row>
    <row r="483" spans="2:8" ht="12.75" customHeight="1">
      <c r="B483" s="43"/>
      <c r="C483" s="47"/>
      <c r="D483" s="48"/>
      <c r="E483" s="47"/>
      <c r="F483" s="47"/>
      <c r="G483" s="48"/>
      <c r="H483" s="47"/>
    </row>
    <row r="484" spans="2:8" ht="12.75" customHeight="1">
      <c r="B484" s="43"/>
      <c r="C484" s="47"/>
      <c r="D484" s="48"/>
      <c r="E484" s="47"/>
      <c r="F484" s="47"/>
      <c r="G484" s="48"/>
      <c r="H484" s="47"/>
    </row>
    <row r="485" spans="2:8" ht="12.75" customHeight="1">
      <c r="B485" s="43"/>
      <c r="C485" s="47"/>
      <c r="D485" s="48"/>
      <c r="E485" s="47"/>
      <c r="F485" s="47"/>
      <c r="G485" s="48"/>
      <c r="H485" s="47"/>
    </row>
    <row r="486" spans="2:8" ht="12.75" customHeight="1">
      <c r="B486" s="43"/>
      <c r="C486" s="47"/>
      <c r="D486" s="48"/>
      <c r="E486" s="47"/>
      <c r="F486" s="47"/>
      <c r="G486" s="48"/>
      <c r="H486" s="47"/>
    </row>
    <row r="487" spans="2:8" ht="12.75" customHeight="1">
      <c r="B487" s="43"/>
      <c r="C487" s="47"/>
      <c r="D487" s="48"/>
      <c r="E487" s="47"/>
      <c r="F487" s="47"/>
      <c r="G487" s="48"/>
      <c r="H487" s="47"/>
    </row>
    <row r="488" spans="2:8" ht="12.75" customHeight="1">
      <c r="B488" s="43"/>
      <c r="C488" s="47"/>
      <c r="D488" s="48"/>
      <c r="E488" s="47"/>
      <c r="F488" s="47"/>
      <c r="G488" s="48"/>
      <c r="H488" s="47"/>
    </row>
    <row r="489" spans="2:8" ht="12.75" customHeight="1">
      <c r="B489" s="43"/>
      <c r="C489" s="47"/>
      <c r="D489" s="48"/>
      <c r="E489" s="47"/>
      <c r="F489" s="47"/>
      <c r="G489" s="48"/>
      <c r="H489" s="47"/>
    </row>
    <row r="490" spans="2:8" ht="12.75" customHeight="1">
      <c r="B490" s="43"/>
      <c r="C490" s="47"/>
      <c r="D490" s="48"/>
      <c r="E490" s="47"/>
      <c r="F490" s="47"/>
      <c r="G490" s="48"/>
      <c r="H490" s="47"/>
    </row>
    <row r="491" spans="2:8" ht="12.75" customHeight="1">
      <c r="B491" s="43"/>
      <c r="C491" s="47"/>
      <c r="D491" s="48"/>
      <c r="E491" s="47"/>
      <c r="F491" s="47"/>
      <c r="G491" s="48"/>
      <c r="H491" s="47"/>
    </row>
    <row r="492" spans="2:8" ht="12.75" customHeight="1">
      <c r="B492" s="43"/>
      <c r="C492" s="47"/>
      <c r="D492" s="48"/>
      <c r="E492" s="47"/>
      <c r="F492" s="47"/>
      <c r="G492" s="48"/>
      <c r="H492" s="47"/>
    </row>
    <row r="493" spans="2:8" ht="12.75" customHeight="1">
      <c r="B493" s="43"/>
      <c r="C493" s="47"/>
      <c r="D493" s="48"/>
      <c r="E493" s="47"/>
      <c r="F493" s="47"/>
      <c r="G493" s="48"/>
      <c r="H493" s="47"/>
    </row>
    <row r="494" spans="2:8" ht="12.75" customHeight="1">
      <c r="B494" s="43"/>
      <c r="C494" s="47"/>
      <c r="D494" s="48"/>
      <c r="E494" s="47"/>
      <c r="F494" s="47"/>
      <c r="G494" s="48"/>
      <c r="H494" s="47"/>
    </row>
    <row r="495" spans="2:8" ht="12.75" customHeight="1">
      <c r="B495" s="43"/>
      <c r="C495" s="47"/>
      <c r="D495" s="48"/>
      <c r="E495" s="47"/>
      <c r="F495" s="47"/>
      <c r="G495" s="48"/>
      <c r="H495" s="47"/>
    </row>
    <row r="496" spans="2:8" ht="12.75" customHeight="1">
      <c r="B496" s="43"/>
      <c r="C496" s="47"/>
      <c r="D496" s="48"/>
      <c r="E496" s="47"/>
      <c r="F496" s="47"/>
      <c r="G496" s="48"/>
      <c r="H496" s="47"/>
    </row>
    <row r="497" spans="2:8" ht="12.75" customHeight="1">
      <c r="B497" s="43"/>
      <c r="C497" s="47"/>
      <c r="D497" s="48"/>
      <c r="E497" s="47"/>
      <c r="F497" s="47"/>
      <c r="G497" s="48"/>
      <c r="H497" s="47"/>
    </row>
    <row r="498" spans="2:8" ht="12.75" customHeight="1">
      <c r="B498" s="43"/>
      <c r="C498" s="47"/>
      <c r="D498" s="48"/>
      <c r="E498" s="47"/>
      <c r="F498" s="47"/>
      <c r="G498" s="48"/>
      <c r="H498" s="47"/>
    </row>
    <row r="499" spans="2:8" ht="12.75" customHeight="1">
      <c r="B499" s="43"/>
      <c r="C499" s="47"/>
      <c r="D499" s="48"/>
      <c r="E499" s="47"/>
      <c r="F499" s="47"/>
      <c r="G499" s="48"/>
      <c r="H499" s="47"/>
    </row>
    <row r="500" spans="2:8" ht="12.75" customHeight="1">
      <c r="B500" s="43"/>
      <c r="C500" s="47"/>
      <c r="D500" s="48"/>
      <c r="E500" s="47"/>
      <c r="F500" s="47"/>
      <c r="G500" s="48"/>
      <c r="H500" s="47"/>
    </row>
    <row r="501" spans="2:8" ht="12.75" customHeight="1">
      <c r="B501" s="43"/>
      <c r="C501" s="47"/>
      <c r="D501" s="48"/>
      <c r="E501" s="47"/>
      <c r="F501" s="47"/>
      <c r="G501" s="48"/>
      <c r="H501" s="47"/>
    </row>
    <row r="502" spans="2:8" ht="12.75" customHeight="1">
      <c r="B502" s="43"/>
      <c r="C502" s="47"/>
      <c r="D502" s="48"/>
      <c r="E502" s="47"/>
      <c r="F502" s="47"/>
      <c r="G502" s="48"/>
      <c r="H502" s="47"/>
    </row>
    <row r="503" spans="2:8" ht="12.75" customHeight="1">
      <c r="B503" s="43"/>
      <c r="C503" s="47"/>
      <c r="D503" s="48"/>
      <c r="E503" s="47"/>
      <c r="F503" s="47"/>
      <c r="G503" s="48"/>
      <c r="H503" s="47"/>
    </row>
    <row r="504" spans="2:8" ht="12.75" customHeight="1">
      <c r="B504" s="43"/>
      <c r="C504" s="47"/>
      <c r="D504" s="48"/>
      <c r="E504" s="47"/>
      <c r="F504" s="47"/>
      <c r="G504" s="48"/>
      <c r="H504" s="47"/>
    </row>
    <row r="505" spans="2:8" ht="12.75" customHeight="1">
      <c r="B505" s="43"/>
      <c r="C505" s="47"/>
      <c r="D505" s="48"/>
      <c r="E505" s="47"/>
      <c r="F505" s="47"/>
      <c r="G505" s="48"/>
      <c r="H505" s="47"/>
    </row>
    <row r="506" spans="2:8" ht="12.75" customHeight="1">
      <c r="B506" s="43"/>
      <c r="C506" s="47"/>
      <c r="D506" s="48"/>
      <c r="E506" s="47"/>
      <c r="F506" s="47"/>
      <c r="G506" s="48"/>
      <c r="H506" s="47"/>
    </row>
    <row r="507" spans="2:8" ht="12.75" customHeight="1">
      <c r="B507" s="43"/>
      <c r="C507" s="47"/>
      <c r="D507" s="48"/>
      <c r="E507" s="47"/>
      <c r="F507" s="47"/>
      <c r="G507" s="48"/>
      <c r="H507" s="47"/>
    </row>
    <row r="508" spans="2:8" ht="12.75" customHeight="1">
      <c r="B508" s="43"/>
      <c r="C508" s="47"/>
      <c r="D508" s="48"/>
      <c r="E508" s="47"/>
      <c r="F508" s="47"/>
      <c r="G508" s="48"/>
      <c r="H508" s="47"/>
    </row>
    <row r="509" spans="2:8" ht="12.75" customHeight="1">
      <c r="B509" s="43"/>
      <c r="C509" s="47"/>
      <c r="D509" s="48"/>
      <c r="E509" s="47"/>
      <c r="F509" s="47"/>
      <c r="G509" s="48"/>
      <c r="H509" s="47"/>
    </row>
    <row r="510" spans="2:8" ht="12.75" customHeight="1">
      <c r="B510" s="43"/>
      <c r="C510" s="47"/>
      <c r="D510" s="48"/>
      <c r="E510" s="47"/>
      <c r="F510" s="47"/>
      <c r="G510" s="48"/>
      <c r="H510" s="47"/>
    </row>
    <row r="511" spans="2:8" ht="12.75" customHeight="1">
      <c r="B511" s="43"/>
      <c r="C511" s="47"/>
      <c r="D511" s="48"/>
      <c r="E511" s="47"/>
      <c r="F511" s="47"/>
      <c r="G511" s="48"/>
      <c r="H511" s="47"/>
    </row>
    <row r="512" spans="2:8" ht="12.75" customHeight="1">
      <c r="B512" s="43"/>
      <c r="C512" s="47"/>
      <c r="D512" s="48"/>
      <c r="E512" s="47"/>
      <c r="F512" s="47"/>
      <c r="G512" s="48"/>
      <c r="H512" s="47"/>
    </row>
    <row r="513" spans="2:8" ht="12.75" customHeight="1">
      <c r="B513" s="43"/>
      <c r="C513" s="47"/>
      <c r="D513" s="48"/>
      <c r="E513" s="47"/>
      <c r="F513" s="47"/>
      <c r="G513" s="48"/>
      <c r="H513" s="47"/>
    </row>
    <row r="514" spans="2:8" ht="12.75" customHeight="1">
      <c r="B514" s="43"/>
      <c r="C514" s="47"/>
      <c r="D514" s="48"/>
      <c r="E514" s="47"/>
      <c r="F514" s="47"/>
      <c r="G514" s="48"/>
      <c r="H514" s="47"/>
    </row>
    <row r="515" spans="2:8" ht="12.75" customHeight="1">
      <c r="B515" s="43"/>
      <c r="C515" s="47"/>
      <c r="D515" s="48"/>
      <c r="E515" s="47"/>
      <c r="F515" s="47"/>
      <c r="G515" s="48"/>
      <c r="H515" s="47"/>
    </row>
    <row r="516" spans="2:8" ht="12.75" customHeight="1">
      <c r="B516" s="43"/>
      <c r="C516" s="47"/>
      <c r="D516" s="48"/>
      <c r="E516" s="47"/>
      <c r="F516" s="47"/>
      <c r="G516" s="48"/>
      <c r="H516" s="47"/>
    </row>
    <row r="517" spans="2:8" ht="12.75" customHeight="1">
      <c r="B517" s="43"/>
      <c r="C517" s="47"/>
      <c r="D517" s="48"/>
      <c r="E517" s="47"/>
      <c r="F517" s="47"/>
      <c r="G517" s="48"/>
      <c r="H517" s="47"/>
    </row>
    <row r="518" spans="2:8" ht="12.75" customHeight="1">
      <c r="B518" s="43"/>
      <c r="C518" s="47"/>
      <c r="D518" s="48"/>
      <c r="E518" s="47"/>
      <c r="F518" s="47"/>
      <c r="G518" s="48"/>
      <c r="H518" s="47"/>
    </row>
    <row r="519" spans="2:8" ht="12.75" customHeight="1">
      <c r="B519" s="43"/>
      <c r="C519" s="47"/>
      <c r="D519" s="48"/>
      <c r="E519" s="47"/>
      <c r="F519" s="47"/>
      <c r="G519" s="48"/>
      <c r="H519" s="47"/>
    </row>
    <row r="520" spans="2:8" ht="12.75" customHeight="1">
      <c r="B520" s="43"/>
      <c r="C520" s="47"/>
      <c r="D520" s="48"/>
      <c r="E520" s="47"/>
      <c r="F520" s="47"/>
      <c r="G520" s="48"/>
      <c r="H520" s="47"/>
    </row>
    <row r="521" spans="2:8" ht="12.75" customHeight="1">
      <c r="B521" s="43"/>
      <c r="C521" s="47"/>
      <c r="D521" s="48"/>
      <c r="E521" s="47"/>
      <c r="F521" s="47"/>
      <c r="G521" s="48"/>
      <c r="H521" s="47"/>
    </row>
    <row r="522" spans="2:8" ht="12.75" customHeight="1">
      <c r="B522" s="43"/>
      <c r="C522" s="47"/>
      <c r="D522" s="48"/>
      <c r="E522" s="47"/>
      <c r="F522" s="47"/>
      <c r="G522" s="48"/>
      <c r="H522" s="47"/>
    </row>
    <row r="523" spans="2:8" ht="12.75" customHeight="1">
      <c r="B523" s="43"/>
      <c r="C523" s="47"/>
      <c r="D523" s="48"/>
      <c r="E523" s="47"/>
      <c r="F523" s="47"/>
      <c r="G523" s="48"/>
      <c r="H523" s="47"/>
    </row>
    <row r="524" spans="2:8" ht="12.75" customHeight="1">
      <c r="B524" s="43"/>
      <c r="C524" s="47"/>
      <c r="D524" s="48"/>
      <c r="E524" s="47"/>
      <c r="F524" s="47"/>
      <c r="G524" s="48"/>
      <c r="H524" s="47"/>
    </row>
    <row r="525" spans="2:8" ht="12.75" customHeight="1">
      <c r="B525" s="43"/>
      <c r="C525" s="47"/>
      <c r="D525" s="48"/>
      <c r="E525" s="47"/>
      <c r="F525" s="47"/>
      <c r="G525" s="48"/>
      <c r="H525" s="47"/>
    </row>
    <row r="526" spans="2:8" ht="12.75" customHeight="1">
      <c r="B526" s="43"/>
      <c r="C526" s="47"/>
      <c r="D526" s="48"/>
      <c r="E526" s="47"/>
      <c r="F526" s="47"/>
      <c r="G526" s="48"/>
      <c r="H526" s="47"/>
    </row>
    <row r="527" spans="2:8" ht="12.75" customHeight="1">
      <c r="B527" s="43"/>
      <c r="C527" s="47"/>
      <c r="D527" s="48"/>
      <c r="E527" s="47"/>
      <c r="F527" s="47"/>
      <c r="G527" s="48"/>
      <c r="H527" s="47"/>
    </row>
    <row r="528" spans="2:8" ht="12.75" customHeight="1">
      <c r="B528" s="43"/>
      <c r="C528" s="47"/>
      <c r="D528" s="48"/>
      <c r="E528" s="47"/>
      <c r="F528" s="47"/>
      <c r="G528" s="48"/>
      <c r="H528" s="47"/>
    </row>
    <row r="529" spans="2:8" ht="12.75" customHeight="1">
      <c r="B529" s="43"/>
      <c r="C529" s="47"/>
      <c r="D529" s="48"/>
      <c r="E529" s="47"/>
      <c r="F529" s="47"/>
      <c r="G529" s="48"/>
      <c r="H529" s="47"/>
    </row>
    <row r="530" spans="2:8" ht="12.75" customHeight="1">
      <c r="B530" s="43"/>
      <c r="C530" s="47"/>
      <c r="D530" s="48"/>
      <c r="E530" s="47"/>
      <c r="F530" s="47"/>
      <c r="G530" s="48"/>
      <c r="H530" s="47"/>
    </row>
    <row r="531" spans="2:8" ht="12.75" customHeight="1">
      <c r="B531" s="43"/>
      <c r="C531" s="47"/>
      <c r="D531" s="48"/>
      <c r="E531" s="47"/>
      <c r="F531" s="47"/>
      <c r="G531" s="48"/>
      <c r="H531" s="47"/>
    </row>
    <row r="532" spans="2:8" ht="12.75" customHeight="1">
      <c r="B532" s="43"/>
      <c r="C532" s="47"/>
      <c r="D532" s="48"/>
      <c r="E532" s="47"/>
      <c r="F532" s="47"/>
      <c r="G532" s="48"/>
      <c r="H532" s="47"/>
    </row>
    <row r="533" spans="2:8" ht="12.75" customHeight="1">
      <c r="B533" s="43"/>
      <c r="C533" s="47"/>
      <c r="D533" s="48"/>
      <c r="E533" s="47"/>
      <c r="F533" s="47"/>
      <c r="G533" s="48"/>
      <c r="H533" s="47"/>
    </row>
    <row r="534" spans="2:8" ht="12.75" customHeight="1">
      <c r="B534" s="43"/>
      <c r="C534" s="47"/>
      <c r="D534" s="48"/>
      <c r="E534" s="47"/>
      <c r="F534" s="47"/>
      <c r="G534" s="48"/>
      <c r="H534" s="47"/>
    </row>
    <row r="535" spans="2:8" ht="12.75" customHeight="1">
      <c r="B535" s="43"/>
      <c r="C535" s="47"/>
      <c r="D535" s="48"/>
      <c r="E535" s="47"/>
      <c r="F535" s="47"/>
      <c r="G535" s="48"/>
      <c r="H535" s="47"/>
    </row>
    <row r="536" spans="2:8" ht="12.75" customHeight="1">
      <c r="B536" s="43"/>
      <c r="C536" s="47"/>
      <c r="D536" s="48"/>
      <c r="E536" s="47"/>
      <c r="F536" s="47"/>
      <c r="G536" s="48"/>
      <c r="H536" s="47"/>
    </row>
    <row r="537" spans="2:8" ht="12.75" customHeight="1">
      <c r="B537" s="43"/>
      <c r="C537" s="47"/>
      <c r="D537" s="48"/>
      <c r="E537" s="47"/>
      <c r="F537" s="47"/>
      <c r="G537" s="48"/>
      <c r="H537" s="47"/>
    </row>
    <row r="538" spans="2:8" ht="12.75" customHeight="1">
      <c r="B538" s="43"/>
      <c r="C538" s="47"/>
      <c r="D538" s="48"/>
      <c r="E538" s="47"/>
      <c r="F538" s="47"/>
      <c r="G538" s="48"/>
      <c r="H538" s="47"/>
    </row>
    <row r="539" spans="2:8" ht="12.75" customHeight="1">
      <c r="B539" s="43"/>
      <c r="C539" s="47"/>
      <c r="D539" s="48"/>
      <c r="E539" s="47"/>
      <c r="F539" s="47"/>
      <c r="G539" s="48"/>
      <c r="H539" s="47"/>
    </row>
    <row r="540" spans="2:8" ht="12.75" customHeight="1">
      <c r="B540" s="43"/>
      <c r="C540" s="47"/>
      <c r="D540" s="48"/>
      <c r="E540" s="47"/>
      <c r="F540" s="47"/>
      <c r="G540" s="48"/>
      <c r="H540" s="47"/>
    </row>
    <row r="541" spans="2:8" ht="12.75" customHeight="1">
      <c r="B541" s="43"/>
      <c r="C541" s="47"/>
      <c r="D541" s="48"/>
      <c r="E541" s="47"/>
      <c r="F541" s="47"/>
      <c r="G541" s="48"/>
      <c r="H541" s="47"/>
    </row>
    <row r="542" spans="2:8" ht="12.75" customHeight="1">
      <c r="B542" s="43"/>
      <c r="C542" s="47"/>
      <c r="D542" s="48"/>
      <c r="E542" s="47"/>
      <c r="F542" s="47"/>
      <c r="G542" s="48"/>
      <c r="H542" s="47"/>
    </row>
    <row r="543" spans="2:8" ht="12.75" customHeight="1">
      <c r="B543" s="43"/>
      <c r="C543" s="47"/>
      <c r="D543" s="48"/>
      <c r="E543" s="47"/>
      <c r="F543" s="47"/>
      <c r="G543" s="48"/>
      <c r="H543" s="47"/>
    </row>
    <row r="544" spans="2:8" ht="12.75" customHeight="1">
      <c r="B544" s="43"/>
      <c r="C544" s="47"/>
      <c r="D544" s="48"/>
      <c r="E544" s="47"/>
      <c r="F544" s="47"/>
      <c r="G544" s="48"/>
      <c r="H544" s="47"/>
    </row>
    <row r="545" spans="2:8" ht="12.75" customHeight="1">
      <c r="B545" s="43"/>
      <c r="C545" s="47"/>
      <c r="D545" s="48"/>
      <c r="E545" s="47"/>
      <c r="F545" s="47"/>
      <c r="G545" s="48"/>
      <c r="H545" s="47"/>
    </row>
    <row r="546" spans="2:8" ht="12.75" customHeight="1">
      <c r="B546" s="43"/>
      <c r="C546" s="47"/>
      <c r="D546" s="48"/>
      <c r="E546" s="47"/>
      <c r="F546" s="47"/>
      <c r="G546" s="48"/>
      <c r="H546" s="47"/>
    </row>
    <row r="547" spans="2:8" ht="12.75" customHeight="1">
      <c r="B547" s="43"/>
      <c r="C547" s="47"/>
      <c r="D547" s="48"/>
      <c r="E547" s="47"/>
      <c r="F547" s="47"/>
      <c r="G547" s="48"/>
      <c r="H547" s="47"/>
    </row>
    <row r="548" spans="2:8" ht="12.75" customHeight="1">
      <c r="B548" s="43"/>
      <c r="C548" s="47"/>
      <c r="D548" s="48"/>
      <c r="E548" s="47"/>
      <c r="F548" s="47"/>
      <c r="G548" s="48"/>
      <c r="H548" s="47"/>
    </row>
    <row r="549" spans="2:8" ht="12.75" customHeight="1">
      <c r="B549" s="43"/>
      <c r="C549" s="47"/>
      <c r="D549" s="48"/>
      <c r="E549" s="47"/>
      <c r="F549" s="47"/>
      <c r="G549" s="48"/>
      <c r="H549" s="47"/>
    </row>
    <row r="550" spans="2:8" ht="12.75" customHeight="1">
      <c r="B550" s="43"/>
      <c r="C550" s="47"/>
      <c r="D550" s="48"/>
      <c r="E550" s="47"/>
      <c r="F550" s="47"/>
      <c r="G550" s="48"/>
      <c r="H550" s="47"/>
    </row>
    <row r="551" spans="2:8" ht="12.75" customHeight="1">
      <c r="B551" s="43"/>
      <c r="C551" s="47"/>
      <c r="D551" s="48"/>
      <c r="E551" s="47"/>
      <c r="F551" s="47"/>
      <c r="G551" s="48"/>
      <c r="H551" s="47"/>
    </row>
    <row r="552" spans="2:8" ht="12.75" customHeight="1">
      <c r="B552" s="43"/>
      <c r="C552" s="47"/>
      <c r="D552" s="48"/>
      <c r="E552" s="47"/>
      <c r="F552" s="47"/>
      <c r="G552" s="48"/>
      <c r="H552" s="47"/>
    </row>
    <row r="553" spans="2:8" ht="12.75" customHeight="1">
      <c r="B553" s="43"/>
      <c r="C553" s="47"/>
      <c r="D553" s="48"/>
      <c r="E553" s="47"/>
      <c r="F553" s="47"/>
      <c r="G553" s="48"/>
      <c r="H553" s="47"/>
    </row>
    <row r="554" spans="2:8" ht="12.75" customHeight="1">
      <c r="B554" s="43"/>
      <c r="C554" s="47"/>
      <c r="D554" s="48"/>
      <c r="E554" s="47"/>
      <c r="F554" s="47"/>
      <c r="G554" s="48"/>
      <c r="H554" s="47"/>
    </row>
    <row r="555" spans="2:8" ht="12.75" customHeight="1">
      <c r="B555" s="43"/>
      <c r="C555" s="47"/>
      <c r="D555" s="48"/>
      <c r="E555" s="47"/>
      <c r="F555" s="47"/>
      <c r="G555" s="48"/>
      <c r="H555" s="47"/>
    </row>
    <row r="556" spans="2:8" ht="12.75" customHeight="1">
      <c r="B556" s="43"/>
      <c r="C556" s="47"/>
      <c r="D556" s="48"/>
      <c r="E556" s="47"/>
      <c r="F556" s="47"/>
      <c r="G556" s="48"/>
      <c r="H556" s="47"/>
    </row>
    <row r="557" spans="2:8" ht="12.75" customHeight="1">
      <c r="B557" s="43"/>
      <c r="C557" s="47"/>
      <c r="D557" s="48"/>
      <c r="E557" s="47"/>
      <c r="F557" s="47"/>
      <c r="G557" s="48"/>
      <c r="H557" s="47"/>
    </row>
    <row r="558" spans="2:8" ht="12.75" customHeight="1">
      <c r="B558" s="43"/>
      <c r="C558" s="47"/>
      <c r="D558" s="48"/>
      <c r="E558" s="47"/>
      <c r="F558" s="47"/>
      <c r="G558" s="48"/>
      <c r="H558" s="47"/>
    </row>
    <row r="559" spans="2:8" ht="12.75" customHeight="1">
      <c r="B559" s="43"/>
      <c r="C559" s="47"/>
      <c r="D559" s="48"/>
      <c r="E559" s="47"/>
      <c r="F559" s="47"/>
      <c r="G559" s="48"/>
      <c r="H559" s="47"/>
    </row>
    <row r="560" spans="2:8" ht="12.75" customHeight="1">
      <c r="B560" s="43"/>
      <c r="C560" s="47"/>
      <c r="D560" s="48"/>
      <c r="E560" s="47"/>
      <c r="F560" s="47"/>
      <c r="G560" s="48"/>
      <c r="H560" s="47"/>
    </row>
    <row r="561" spans="2:8" ht="12.75" customHeight="1">
      <c r="B561" s="43"/>
      <c r="C561" s="47"/>
      <c r="D561" s="48"/>
      <c r="E561" s="47"/>
      <c r="F561" s="47"/>
      <c r="G561" s="48"/>
      <c r="H561" s="47"/>
    </row>
    <row r="562" spans="2:8" ht="12.75" customHeight="1">
      <c r="B562" s="43"/>
      <c r="C562" s="47"/>
      <c r="D562" s="48"/>
      <c r="E562" s="47"/>
      <c r="F562" s="47"/>
      <c r="G562" s="48"/>
      <c r="H562" s="47"/>
    </row>
    <row r="563" spans="2:8" ht="12.75" customHeight="1">
      <c r="B563" s="43"/>
      <c r="C563" s="47"/>
      <c r="D563" s="48"/>
      <c r="E563" s="47"/>
      <c r="F563" s="47"/>
      <c r="G563" s="48"/>
      <c r="H563" s="47"/>
    </row>
    <row r="564" spans="2:8" ht="12.75" customHeight="1">
      <c r="B564" s="43"/>
      <c r="C564" s="47"/>
      <c r="D564" s="48"/>
      <c r="E564" s="47"/>
      <c r="F564" s="47"/>
      <c r="G564" s="48"/>
      <c r="H564" s="47"/>
    </row>
    <row r="565" spans="2:8" ht="12.75" customHeight="1">
      <c r="B565" s="43"/>
      <c r="C565" s="47"/>
      <c r="D565" s="48"/>
      <c r="E565" s="47"/>
      <c r="F565" s="47"/>
      <c r="G565" s="48"/>
      <c r="H565" s="47"/>
    </row>
    <row r="566" spans="2:8" ht="12.75" customHeight="1">
      <c r="B566" s="43"/>
      <c r="C566" s="47"/>
      <c r="D566" s="48"/>
      <c r="E566" s="47"/>
      <c r="F566" s="47"/>
      <c r="G566" s="48"/>
      <c r="H566" s="47"/>
    </row>
    <row r="567" spans="2:8" ht="12.75" customHeight="1">
      <c r="B567" s="43"/>
      <c r="C567" s="47"/>
      <c r="D567" s="48"/>
      <c r="E567" s="47"/>
      <c r="F567" s="47"/>
      <c r="G567" s="48"/>
      <c r="H567" s="47"/>
    </row>
    <row r="568" spans="2:8" ht="12.75" customHeight="1">
      <c r="B568" s="43"/>
      <c r="C568" s="47"/>
      <c r="D568" s="48"/>
      <c r="E568" s="47"/>
      <c r="F568" s="47"/>
      <c r="G568" s="48"/>
      <c r="H568" s="47"/>
    </row>
    <row r="569" spans="2:8" ht="12.75" customHeight="1">
      <c r="B569" s="43"/>
      <c r="C569" s="47"/>
      <c r="D569" s="48"/>
      <c r="E569" s="47"/>
      <c r="F569" s="47"/>
      <c r="G569" s="48"/>
      <c r="H569" s="47"/>
    </row>
    <row r="570" spans="2:8" ht="12.75" customHeight="1">
      <c r="B570" s="43"/>
      <c r="C570" s="47"/>
      <c r="D570" s="48"/>
      <c r="E570" s="47"/>
      <c r="F570" s="47"/>
      <c r="G570" s="48"/>
      <c r="H570" s="47"/>
    </row>
    <row r="571" spans="2:8" ht="12.75" customHeight="1">
      <c r="B571" s="43"/>
      <c r="C571" s="47"/>
      <c r="D571" s="48"/>
      <c r="E571" s="47"/>
      <c r="F571" s="47"/>
      <c r="G571" s="48"/>
      <c r="H571" s="47"/>
    </row>
    <row r="572" spans="2:8" ht="12.75" customHeight="1">
      <c r="B572" s="43"/>
      <c r="C572" s="47"/>
      <c r="D572" s="48"/>
      <c r="E572" s="47"/>
      <c r="F572" s="47"/>
      <c r="G572" s="48"/>
      <c r="H572" s="47"/>
    </row>
  </sheetData>
  <mergeCells count="1">
    <mergeCell ref="A1:XFD1"/>
  </mergeCells>
  <pageMargins left="0.23622047244094491" right="0.23622047244094491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D15B-C5C3-4AF5-A888-30C798C193D1}">
  <sheetPr>
    <pageSetUpPr fitToPage="1"/>
  </sheetPr>
  <dimension ref="B2:W569"/>
  <sheetViews>
    <sheetView showGridLines="0" zoomScale="90" zoomScaleNormal="90" workbookViewId="0">
      <selection activeCell="I39" sqref="I39"/>
    </sheetView>
  </sheetViews>
  <sheetFormatPr defaultRowHeight="14.85" customHeight="1"/>
  <cols>
    <col min="1" max="1" width="2.625" style="20" customWidth="1"/>
    <col min="2" max="2" width="12.625" style="49" customWidth="1"/>
    <col min="3" max="3" width="8.625" style="50" customWidth="1"/>
    <col min="4" max="4" width="8.625" style="47" customWidth="1"/>
    <col min="5" max="5" width="8.625" style="49" customWidth="1"/>
    <col min="6" max="6" width="8.625" style="50" customWidth="1"/>
    <col min="7" max="7" width="8.625" style="47" customWidth="1"/>
    <col min="8" max="8" width="8.625" style="49" customWidth="1"/>
    <col min="9" max="12" width="12.625" style="46" customWidth="1"/>
    <col min="13" max="16384" width="9" style="20"/>
  </cols>
  <sheetData>
    <row r="2" spans="2:23" s="5" customFormat="1" ht="14.85" customHeight="1">
      <c r="B2" s="1" t="s">
        <v>11</v>
      </c>
      <c r="C2" s="2"/>
      <c r="D2" s="3"/>
      <c r="E2" s="2"/>
      <c r="F2" s="2"/>
      <c r="G2" s="3"/>
      <c r="H2" s="2"/>
      <c r="I2" s="2"/>
      <c r="J2" s="2"/>
      <c r="K2" s="2"/>
      <c r="L2" s="4"/>
    </row>
    <row r="3" spans="2:23" s="5" customFormat="1" ht="14.85" customHeight="1">
      <c r="B3" s="6"/>
      <c r="C3" s="7" t="s">
        <v>7</v>
      </c>
      <c r="D3" s="8"/>
      <c r="E3" s="9"/>
      <c r="F3" s="9"/>
      <c r="G3" s="8"/>
      <c r="H3" s="10"/>
      <c r="I3" s="11" t="s">
        <v>8</v>
      </c>
      <c r="J3" s="12"/>
      <c r="K3" s="12"/>
      <c r="L3" s="13"/>
    </row>
    <row r="4" spans="2:23" s="19" customFormat="1" ht="14.85" customHeight="1">
      <c r="B4" s="14"/>
      <c r="C4" s="15" t="s">
        <v>4</v>
      </c>
      <c r="D4" s="16"/>
      <c r="E4" s="17"/>
      <c r="F4" s="15" t="s">
        <v>5</v>
      </c>
      <c r="G4" s="16"/>
      <c r="H4" s="17"/>
      <c r="I4" s="15" t="s">
        <v>4</v>
      </c>
      <c r="J4" s="18"/>
      <c r="K4" s="15" t="s">
        <v>5</v>
      </c>
      <c r="L4" s="18"/>
    </row>
    <row r="5" spans="2:23" s="19" customFormat="1" ht="14.85" customHeight="1">
      <c r="B5" s="21" t="s">
        <v>1</v>
      </c>
      <c r="C5" s="22" t="s">
        <v>0</v>
      </c>
      <c r="D5" s="23" t="s">
        <v>2</v>
      </c>
      <c r="E5" s="24" t="s">
        <v>6</v>
      </c>
      <c r="F5" s="22" t="s">
        <v>0</v>
      </c>
      <c r="G5" s="23" t="s">
        <v>2</v>
      </c>
      <c r="H5" s="24" t="s">
        <v>6</v>
      </c>
      <c r="I5" s="22" t="s">
        <v>9</v>
      </c>
      <c r="J5" s="24" t="s">
        <v>3</v>
      </c>
      <c r="K5" s="22" t="s">
        <v>9</v>
      </c>
      <c r="L5" s="24" t="s">
        <v>3</v>
      </c>
    </row>
    <row r="6" spans="2:23" s="19" customFormat="1" ht="14.85" customHeight="1">
      <c r="B6" s="25">
        <v>44847</v>
      </c>
      <c r="C6" s="32">
        <v>97.5</v>
      </c>
      <c r="D6" s="27">
        <v>132.5</v>
      </c>
      <c r="E6" s="28">
        <f t="shared" ref="E6:E69" si="0">D6-C6</f>
        <v>35</v>
      </c>
      <c r="F6" s="32">
        <v>122.5</v>
      </c>
      <c r="G6" s="27">
        <v>157.5</v>
      </c>
      <c r="H6" s="28">
        <f t="shared" ref="H6:H69" si="1">G6-F6</f>
        <v>35</v>
      </c>
      <c r="I6" s="30"/>
      <c r="J6" s="31"/>
      <c r="K6" s="30"/>
      <c r="L6" s="31"/>
    </row>
    <row r="7" spans="2:23" s="19" customFormat="1" ht="14.85" customHeight="1">
      <c r="B7" s="25">
        <v>44840</v>
      </c>
      <c r="C7" s="32">
        <v>95</v>
      </c>
      <c r="D7" s="27">
        <v>130</v>
      </c>
      <c r="E7" s="28">
        <f t="shared" si="0"/>
        <v>35</v>
      </c>
      <c r="F7" s="32">
        <v>120</v>
      </c>
      <c r="G7" s="27">
        <v>155</v>
      </c>
      <c r="H7" s="28">
        <f t="shared" si="1"/>
        <v>35</v>
      </c>
      <c r="I7" s="30"/>
      <c r="J7" s="31"/>
      <c r="K7" s="30"/>
      <c r="L7" s="31"/>
    </row>
    <row r="8" spans="2:23" s="19" customFormat="1" ht="14.85" customHeight="1">
      <c r="B8" s="25">
        <v>44833</v>
      </c>
      <c r="C8" s="32">
        <v>102.5</v>
      </c>
      <c r="D8" s="27">
        <v>137.5</v>
      </c>
      <c r="E8" s="28">
        <f t="shared" si="0"/>
        <v>35</v>
      </c>
      <c r="F8" s="32">
        <v>132.5</v>
      </c>
      <c r="G8" s="27">
        <v>167.5</v>
      </c>
      <c r="H8" s="28">
        <f t="shared" si="1"/>
        <v>35</v>
      </c>
      <c r="I8" s="30"/>
      <c r="J8" s="31"/>
      <c r="K8" s="30"/>
      <c r="L8" s="31"/>
    </row>
    <row r="9" spans="2:23" s="19" customFormat="1" ht="14.85" customHeight="1">
      <c r="B9" s="25">
        <v>44826</v>
      </c>
      <c r="C9" s="32">
        <v>82.5</v>
      </c>
      <c r="D9" s="27">
        <v>117.5</v>
      </c>
      <c r="E9" s="28">
        <f t="shared" si="0"/>
        <v>35</v>
      </c>
      <c r="F9" s="32">
        <v>107.5</v>
      </c>
      <c r="G9" s="27">
        <v>142.5</v>
      </c>
      <c r="H9" s="28">
        <f t="shared" si="1"/>
        <v>35</v>
      </c>
      <c r="I9" s="30"/>
      <c r="J9" s="31"/>
      <c r="K9" s="30"/>
      <c r="L9" s="31"/>
    </row>
    <row r="10" spans="2:23" s="19" customFormat="1" ht="14.85" customHeight="1">
      <c r="B10" s="25">
        <v>44819</v>
      </c>
      <c r="C10" s="32">
        <v>82.5</v>
      </c>
      <c r="D10" s="27">
        <v>120</v>
      </c>
      <c r="E10" s="28">
        <f t="shared" si="0"/>
        <v>37.5</v>
      </c>
      <c r="F10" s="32">
        <v>107.5</v>
      </c>
      <c r="G10" s="27">
        <v>145</v>
      </c>
      <c r="H10" s="28">
        <f t="shared" si="1"/>
        <v>37.5</v>
      </c>
      <c r="I10" s="30"/>
      <c r="J10" s="31"/>
      <c r="K10" s="30"/>
      <c r="L10" s="31"/>
    </row>
    <row r="11" spans="2:23" s="19" customFormat="1" ht="14.85" customHeight="1">
      <c r="B11" s="25">
        <v>44812</v>
      </c>
      <c r="C11" s="32">
        <v>82.5</v>
      </c>
      <c r="D11" s="27">
        <v>115</v>
      </c>
      <c r="E11" s="28">
        <f t="shared" si="0"/>
        <v>32.5</v>
      </c>
      <c r="F11" s="32">
        <v>112.5</v>
      </c>
      <c r="G11" s="27">
        <v>145</v>
      </c>
      <c r="H11" s="28">
        <f t="shared" si="1"/>
        <v>32.5</v>
      </c>
      <c r="I11" s="30"/>
      <c r="J11" s="31"/>
      <c r="K11" s="30"/>
      <c r="L11" s="31"/>
    </row>
    <row r="12" spans="2:23" s="19" customFormat="1" ht="14.85" customHeight="1">
      <c r="B12" s="25">
        <v>44805</v>
      </c>
      <c r="C12" s="32">
        <v>82.5</v>
      </c>
      <c r="D12" s="27">
        <v>117.5</v>
      </c>
      <c r="E12" s="28">
        <f t="shared" si="0"/>
        <v>35</v>
      </c>
      <c r="F12" s="32">
        <v>112.5</v>
      </c>
      <c r="G12" s="27">
        <v>147.5</v>
      </c>
      <c r="H12" s="28">
        <f t="shared" si="1"/>
        <v>35</v>
      </c>
      <c r="I12" s="30"/>
      <c r="J12" s="31"/>
      <c r="K12" s="30"/>
      <c r="L12" s="31"/>
    </row>
    <row r="13" spans="2:23" s="19" customFormat="1" ht="14.85" customHeight="1">
      <c r="B13" s="25">
        <v>44798</v>
      </c>
      <c r="C13" s="32">
        <v>77.5</v>
      </c>
      <c r="D13" s="27">
        <v>107.5</v>
      </c>
      <c r="E13" s="28">
        <f t="shared" si="0"/>
        <v>30</v>
      </c>
      <c r="F13" s="32">
        <v>107.5</v>
      </c>
      <c r="G13" s="27">
        <v>137.5</v>
      </c>
      <c r="H13" s="28">
        <f t="shared" si="1"/>
        <v>30</v>
      </c>
      <c r="I13" s="30"/>
      <c r="J13" s="31"/>
      <c r="K13" s="30"/>
      <c r="L13" s="31"/>
    </row>
    <row r="14" spans="2:23" ht="14.85" customHeight="1">
      <c r="B14" s="25">
        <v>44792</v>
      </c>
      <c r="C14" s="32">
        <v>77.5</v>
      </c>
      <c r="D14" s="27">
        <v>107.5</v>
      </c>
      <c r="E14" s="28">
        <f t="shared" si="0"/>
        <v>30</v>
      </c>
      <c r="F14" s="32">
        <v>107.5</v>
      </c>
      <c r="G14" s="27">
        <v>137.5</v>
      </c>
      <c r="H14" s="28">
        <f t="shared" si="1"/>
        <v>30</v>
      </c>
      <c r="I14" s="33"/>
      <c r="J14" s="34"/>
      <c r="K14" s="33"/>
      <c r="L14" s="35"/>
      <c r="W14" s="19"/>
    </row>
    <row r="15" spans="2:23" ht="14.85" customHeight="1">
      <c r="B15" s="25">
        <v>44785</v>
      </c>
      <c r="C15" s="32">
        <v>82.5</v>
      </c>
      <c r="D15" s="27">
        <v>107.5</v>
      </c>
      <c r="E15" s="28">
        <f t="shared" si="0"/>
        <v>25</v>
      </c>
      <c r="F15" s="32">
        <v>112.5</v>
      </c>
      <c r="G15" s="27">
        <v>137.5</v>
      </c>
      <c r="H15" s="28">
        <f t="shared" si="1"/>
        <v>25</v>
      </c>
      <c r="I15" s="33"/>
      <c r="J15" s="36"/>
      <c r="K15" s="33"/>
      <c r="L15" s="35"/>
      <c r="W15" s="19"/>
    </row>
    <row r="16" spans="2:23" ht="14.85" customHeight="1">
      <c r="B16" s="25">
        <v>44778</v>
      </c>
      <c r="C16" s="32">
        <v>90</v>
      </c>
      <c r="D16" s="27">
        <v>117.5</v>
      </c>
      <c r="E16" s="28">
        <f t="shared" si="0"/>
        <v>27.5</v>
      </c>
      <c r="F16" s="32">
        <v>115</v>
      </c>
      <c r="G16" s="27">
        <v>142.5</v>
      </c>
      <c r="H16" s="28">
        <f t="shared" si="1"/>
        <v>27.5</v>
      </c>
      <c r="I16" s="33"/>
      <c r="J16" s="35"/>
      <c r="K16" s="33"/>
      <c r="L16" s="35"/>
      <c r="W16" s="19"/>
    </row>
    <row r="17" spans="2:23" ht="14.85" customHeight="1">
      <c r="B17" s="25">
        <v>44770</v>
      </c>
      <c r="C17" s="32">
        <v>95</v>
      </c>
      <c r="D17" s="27">
        <v>125</v>
      </c>
      <c r="E17" s="28">
        <f t="shared" si="0"/>
        <v>30</v>
      </c>
      <c r="F17" s="32">
        <v>120</v>
      </c>
      <c r="G17" s="27">
        <v>150</v>
      </c>
      <c r="H17" s="28">
        <f t="shared" si="1"/>
        <v>30</v>
      </c>
      <c r="I17" s="33"/>
      <c r="J17" s="35"/>
      <c r="K17" s="33"/>
      <c r="L17" s="35"/>
      <c r="W17" s="19"/>
    </row>
    <row r="18" spans="2:23" ht="14.85" customHeight="1">
      <c r="B18" s="25">
        <v>44763</v>
      </c>
      <c r="C18" s="32">
        <v>92.5</v>
      </c>
      <c r="D18" s="27">
        <v>127.5</v>
      </c>
      <c r="E18" s="28">
        <f t="shared" si="0"/>
        <v>35</v>
      </c>
      <c r="F18" s="32">
        <v>117.5</v>
      </c>
      <c r="G18" s="27">
        <v>152.5</v>
      </c>
      <c r="H18" s="28">
        <f t="shared" si="1"/>
        <v>35</v>
      </c>
      <c r="I18" s="33"/>
      <c r="J18" s="35"/>
      <c r="K18" s="33"/>
      <c r="L18" s="35"/>
      <c r="W18" s="19"/>
    </row>
    <row r="19" spans="2:23" ht="14.85" customHeight="1">
      <c r="B19" s="25">
        <v>44756</v>
      </c>
      <c r="C19" s="32">
        <v>107.5</v>
      </c>
      <c r="D19" s="27">
        <v>127.5</v>
      </c>
      <c r="E19" s="28">
        <f t="shared" si="0"/>
        <v>20</v>
      </c>
      <c r="F19" s="32">
        <v>137.5</v>
      </c>
      <c r="G19" s="27">
        <v>157.5</v>
      </c>
      <c r="H19" s="28">
        <f t="shared" si="1"/>
        <v>20</v>
      </c>
      <c r="I19" s="33"/>
      <c r="J19" s="35"/>
      <c r="K19" s="33"/>
      <c r="L19" s="35"/>
      <c r="W19" s="19"/>
    </row>
    <row r="20" spans="2:23" ht="14.85" customHeight="1">
      <c r="B20" s="25">
        <v>44749</v>
      </c>
      <c r="C20" s="32">
        <v>105</v>
      </c>
      <c r="D20" s="27">
        <v>125</v>
      </c>
      <c r="E20" s="28">
        <f t="shared" si="0"/>
        <v>20</v>
      </c>
      <c r="F20" s="32">
        <v>130</v>
      </c>
      <c r="G20" s="27">
        <v>150</v>
      </c>
      <c r="H20" s="28">
        <f t="shared" si="1"/>
        <v>20</v>
      </c>
      <c r="I20" s="33"/>
      <c r="J20" s="35"/>
      <c r="K20" s="33"/>
      <c r="L20" s="35"/>
      <c r="W20" s="19"/>
    </row>
    <row r="21" spans="2:23" ht="14.85" customHeight="1">
      <c r="B21" s="25">
        <v>44742</v>
      </c>
      <c r="C21" s="32">
        <v>100</v>
      </c>
      <c r="D21" s="27">
        <v>117.5</v>
      </c>
      <c r="E21" s="28">
        <f t="shared" si="0"/>
        <v>17.5</v>
      </c>
      <c r="F21" s="32">
        <v>125</v>
      </c>
      <c r="G21" s="27">
        <v>142.5</v>
      </c>
      <c r="H21" s="28">
        <f t="shared" si="1"/>
        <v>17.5</v>
      </c>
      <c r="I21" s="33"/>
      <c r="J21" s="35"/>
      <c r="K21" s="33"/>
      <c r="L21" s="35"/>
      <c r="W21" s="19"/>
    </row>
    <row r="22" spans="2:23" ht="14.85" customHeight="1">
      <c r="B22" s="25">
        <v>44735</v>
      </c>
      <c r="C22" s="32">
        <v>97.5</v>
      </c>
      <c r="D22" s="27">
        <v>117.5</v>
      </c>
      <c r="E22" s="28">
        <f t="shared" si="0"/>
        <v>20</v>
      </c>
      <c r="F22" s="32">
        <v>125</v>
      </c>
      <c r="G22" s="27">
        <v>142.5</v>
      </c>
      <c r="H22" s="28">
        <f t="shared" si="1"/>
        <v>17.5</v>
      </c>
      <c r="I22" s="33"/>
      <c r="J22" s="35"/>
      <c r="K22" s="33"/>
      <c r="L22" s="35"/>
      <c r="W22" s="19"/>
    </row>
    <row r="23" spans="2:23" ht="14.85" customHeight="1">
      <c r="B23" s="25">
        <v>44728</v>
      </c>
      <c r="C23" s="32">
        <v>90</v>
      </c>
      <c r="D23" s="27">
        <v>112.5</v>
      </c>
      <c r="E23" s="28">
        <f t="shared" si="0"/>
        <v>22.5</v>
      </c>
      <c r="F23" s="32">
        <v>120</v>
      </c>
      <c r="G23" s="27">
        <v>140</v>
      </c>
      <c r="H23" s="28">
        <f t="shared" si="1"/>
        <v>20</v>
      </c>
      <c r="I23" s="33"/>
      <c r="J23" s="35"/>
      <c r="K23" s="33"/>
      <c r="L23" s="35"/>
      <c r="W23" s="19"/>
    </row>
    <row r="24" spans="2:23" ht="14.85" customHeight="1">
      <c r="B24" s="25">
        <v>44721</v>
      </c>
      <c r="C24" s="32">
        <v>80</v>
      </c>
      <c r="D24" s="27">
        <v>102.5</v>
      </c>
      <c r="E24" s="28">
        <f t="shared" si="0"/>
        <v>22.5</v>
      </c>
      <c r="F24" s="32">
        <v>110</v>
      </c>
      <c r="G24" s="27">
        <v>127.5</v>
      </c>
      <c r="H24" s="28">
        <f t="shared" si="1"/>
        <v>17.5</v>
      </c>
      <c r="I24" s="33"/>
      <c r="J24" s="35"/>
      <c r="K24" s="33"/>
      <c r="L24" s="35"/>
      <c r="W24" s="19"/>
    </row>
    <row r="25" spans="2:23" ht="14.85" customHeight="1">
      <c r="B25" s="25">
        <v>44714</v>
      </c>
      <c r="C25" s="32">
        <v>80</v>
      </c>
      <c r="D25" s="27">
        <v>102.5</v>
      </c>
      <c r="E25" s="28">
        <f t="shared" si="0"/>
        <v>22.5</v>
      </c>
      <c r="F25" s="32">
        <v>110</v>
      </c>
      <c r="G25" s="27">
        <v>127.5</v>
      </c>
      <c r="H25" s="28">
        <f t="shared" si="1"/>
        <v>17.5</v>
      </c>
      <c r="I25" s="51">
        <v>80</v>
      </c>
      <c r="J25" s="35"/>
      <c r="K25" s="51">
        <v>110</v>
      </c>
      <c r="L25" s="35"/>
      <c r="W25" s="19"/>
    </row>
    <row r="26" spans="2:23" ht="14.85" customHeight="1">
      <c r="B26" s="25">
        <v>44707</v>
      </c>
      <c r="C26" s="32">
        <v>87.5</v>
      </c>
      <c r="D26" s="27">
        <v>107.5</v>
      </c>
      <c r="E26" s="28">
        <f t="shared" si="0"/>
        <v>20</v>
      </c>
      <c r="F26" s="32">
        <v>112.5</v>
      </c>
      <c r="G26" s="27">
        <v>132.5</v>
      </c>
      <c r="H26" s="28">
        <f t="shared" si="1"/>
        <v>20</v>
      </c>
      <c r="I26" s="33"/>
      <c r="J26" s="35"/>
      <c r="K26" s="33"/>
      <c r="L26" s="35"/>
      <c r="W26" s="19"/>
    </row>
    <row r="27" spans="2:23" ht="14.85" customHeight="1">
      <c r="B27" s="25">
        <v>44700</v>
      </c>
      <c r="C27" s="32">
        <v>90</v>
      </c>
      <c r="D27" s="27">
        <v>100</v>
      </c>
      <c r="E27" s="28">
        <f t="shared" si="0"/>
        <v>10</v>
      </c>
      <c r="F27" s="32">
        <v>115</v>
      </c>
      <c r="G27" s="27">
        <v>137.5</v>
      </c>
      <c r="H27" s="28">
        <f t="shared" si="1"/>
        <v>22.5</v>
      </c>
      <c r="I27" s="33"/>
      <c r="J27" s="35"/>
      <c r="K27" s="33"/>
      <c r="L27" s="35"/>
      <c r="W27" s="19"/>
    </row>
    <row r="28" spans="2:23" ht="14.85" customHeight="1">
      <c r="B28" s="25">
        <v>44693</v>
      </c>
      <c r="C28" s="32">
        <v>82.5</v>
      </c>
      <c r="D28" s="27">
        <v>97.5</v>
      </c>
      <c r="E28" s="28">
        <f t="shared" si="0"/>
        <v>15</v>
      </c>
      <c r="F28" s="32">
        <v>105</v>
      </c>
      <c r="G28" s="27">
        <v>122.5</v>
      </c>
      <c r="H28" s="28">
        <f t="shared" si="1"/>
        <v>17.5</v>
      </c>
      <c r="I28" s="33"/>
      <c r="J28" s="35"/>
      <c r="K28" s="33"/>
      <c r="L28" s="35"/>
      <c r="W28" s="19"/>
    </row>
    <row r="29" spans="2:23" ht="14.85" customHeight="1">
      <c r="B29" s="25">
        <v>44686</v>
      </c>
      <c r="C29" s="32">
        <v>80</v>
      </c>
      <c r="D29" s="27">
        <v>97.5</v>
      </c>
      <c r="E29" s="28">
        <f t="shared" si="0"/>
        <v>17.5</v>
      </c>
      <c r="F29" s="32">
        <v>102.5</v>
      </c>
      <c r="G29" s="27">
        <v>120</v>
      </c>
      <c r="H29" s="28">
        <f t="shared" si="1"/>
        <v>17.5</v>
      </c>
      <c r="I29" s="33"/>
      <c r="J29" s="35"/>
      <c r="K29" s="33"/>
      <c r="L29" s="35"/>
      <c r="W29" s="19"/>
    </row>
    <row r="30" spans="2:23" ht="14.85" customHeight="1">
      <c r="B30" s="25">
        <v>44679</v>
      </c>
      <c r="C30" s="32">
        <v>80</v>
      </c>
      <c r="D30" s="27">
        <v>92.5</v>
      </c>
      <c r="E30" s="28">
        <f t="shared" si="0"/>
        <v>12.5</v>
      </c>
      <c r="F30" s="32">
        <v>100</v>
      </c>
      <c r="G30" s="27">
        <v>117.5</v>
      </c>
      <c r="H30" s="28">
        <f t="shared" si="1"/>
        <v>17.5</v>
      </c>
      <c r="I30" s="33"/>
      <c r="J30" s="35"/>
      <c r="K30" s="33"/>
      <c r="L30" s="35"/>
      <c r="W30" s="19"/>
    </row>
    <row r="31" spans="2:23" ht="14.85" customHeight="1">
      <c r="B31" s="25">
        <v>44672</v>
      </c>
      <c r="C31" s="32">
        <v>70</v>
      </c>
      <c r="D31" s="27">
        <v>92.5</v>
      </c>
      <c r="E31" s="28">
        <f t="shared" si="0"/>
        <v>22.5</v>
      </c>
      <c r="F31" s="32">
        <v>90</v>
      </c>
      <c r="G31" s="27">
        <v>112.5</v>
      </c>
      <c r="H31" s="28">
        <f t="shared" si="1"/>
        <v>22.5</v>
      </c>
      <c r="I31" s="33"/>
      <c r="J31" s="35"/>
      <c r="K31" s="33"/>
      <c r="L31" s="35"/>
      <c r="W31" s="19"/>
    </row>
    <row r="32" spans="2:23" ht="14.85" customHeight="1">
      <c r="B32" s="25">
        <v>44664</v>
      </c>
      <c r="C32" s="32">
        <v>70</v>
      </c>
      <c r="D32" s="27">
        <v>82.5</v>
      </c>
      <c r="E32" s="28">
        <f t="shared" si="0"/>
        <v>12.5</v>
      </c>
      <c r="F32" s="32">
        <v>90</v>
      </c>
      <c r="G32" s="27">
        <v>112.5</v>
      </c>
      <c r="H32" s="28">
        <f t="shared" si="1"/>
        <v>22.5</v>
      </c>
      <c r="I32" s="33"/>
      <c r="J32" s="35"/>
      <c r="K32" s="33"/>
      <c r="L32" s="35"/>
      <c r="W32" s="19"/>
    </row>
    <row r="33" spans="2:23" ht="14.85" customHeight="1">
      <c r="B33" s="25">
        <v>44658</v>
      </c>
      <c r="C33" s="32">
        <v>65</v>
      </c>
      <c r="D33" s="27">
        <v>82.5</v>
      </c>
      <c r="E33" s="28">
        <f t="shared" si="0"/>
        <v>17.5</v>
      </c>
      <c r="F33" s="32">
        <v>85</v>
      </c>
      <c r="G33" s="27">
        <v>102.5</v>
      </c>
      <c r="H33" s="28">
        <f t="shared" si="1"/>
        <v>17.5</v>
      </c>
      <c r="I33" s="33"/>
      <c r="J33" s="35"/>
      <c r="K33" s="33"/>
      <c r="L33" s="35"/>
      <c r="W33" s="19"/>
    </row>
    <row r="34" spans="2:23" ht="14.85" customHeight="1">
      <c r="B34" s="25">
        <v>44651</v>
      </c>
      <c r="C34" s="32">
        <v>65</v>
      </c>
      <c r="D34" s="27">
        <v>97.5</v>
      </c>
      <c r="E34" s="28">
        <f t="shared" si="0"/>
        <v>32.5</v>
      </c>
      <c r="F34" s="32">
        <v>85</v>
      </c>
      <c r="G34" s="27">
        <v>102.5</v>
      </c>
      <c r="H34" s="28">
        <f t="shared" si="1"/>
        <v>17.5</v>
      </c>
      <c r="I34" s="33"/>
      <c r="J34" s="35"/>
      <c r="K34" s="33"/>
      <c r="L34" s="35"/>
      <c r="W34" s="19"/>
    </row>
    <row r="35" spans="2:23" ht="14.85" customHeight="1">
      <c r="B35" s="25">
        <v>44644</v>
      </c>
      <c r="C35" s="32">
        <v>75</v>
      </c>
      <c r="D35" s="27">
        <v>100</v>
      </c>
      <c r="E35" s="28">
        <f t="shared" si="0"/>
        <v>25</v>
      </c>
      <c r="F35" s="32">
        <v>95</v>
      </c>
      <c r="G35" s="27">
        <v>117.5</v>
      </c>
      <c r="H35" s="28">
        <f t="shared" si="1"/>
        <v>22.5</v>
      </c>
      <c r="I35" s="33"/>
      <c r="J35" s="35"/>
      <c r="K35" s="33"/>
      <c r="L35" s="35"/>
      <c r="W35" s="19"/>
    </row>
    <row r="36" spans="2:23" ht="14.85" customHeight="1">
      <c r="B36" s="25">
        <v>44637</v>
      </c>
      <c r="C36" s="32">
        <v>77.5</v>
      </c>
      <c r="D36" s="27">
        <v>100</v>
      </c>
      <c r="E36" s="28">
        <f t="shared" si="0"/>
        <v>22.5</v>
      </c>
      <c r="F36" s="32">
        <v>97.5</v>
      </c>
      <c r="G36" s="27">
        <v>120</v>
      </c>
      <c r="H36" s="28">
        <f t="shared" si="1"/>
        <v>22.5</v>
      </c>
      <c r="I36" s="33"/>
      <c r="J36" s="35"/>
      <c r="K36" s="33"/>
      <c r="L36" s="35"/>
      <c r="W36" s="19"/>
    </row>
    <row r="37" spans="2:23" ht="14.85" customHeight="1">
      <c r="B37" s="25">
        <v>44630</v>
      </c>
      <c r="C37" s="32">
        <v>82.5</v>
      </c>
      <c r="D37" s="27">
        <v>100</v>
      </c>
      <c r="E37" s="28">
        <f t="shared" si="0"/>
        <v>17.5</v>
      </c>
      <c r="F37" s="32">
        <v>102.5</v>
      </c>
      <c r="G37" s="27">
        <v>120</v>
      </c>
      <c r="H37" s="28">
        <f t="shared" si="1"/>
        <v>17.5</v>
      </c>
      <c r="I37" s="33"/>
      <c r="J37" s="35"/>
      <c r="K37" s="33"/>
      <c r="L37" s="35"/>
      <c r="W37" s="19"/>
    </row>
    <row r="38" spans="2:23" ht="14.85" customHeight="1">
      <c r="B38" s="25">
        <v>44623</v>
      </c>
      <c r="C38" s="32">
        <v>63</v>
      </c>
      <c r="D38" s="27">
        <v>80</v>
      </c>
      <c r="E38" s="28">
        <f t="shared" si="0"/>
        <v>17</v>
      </c>
      <c r="F38" s="32">
        <v>83</v>
      </c>
      <c r="G38" s="27">
        <v>105</v>
      </c>
      <c r="H38" s="28">
        <f t="shared" si="1"/>
        <v>22</v>
      </c>
      <c r="I38" s="51">
        <v>63</v>
      </c>
      <c r="J38" s="35"/>
      <c r="K38" s="51">
        <v>83</v>
      </c>
      <c r="L38" s="35"/>
      <c r="W38" s="19"/>
    </row>
    <row r="39" spans="2:23" ht="14.85" customHeight="1">
      <c r="B39" s="25">
        <v>44616</v>
      </c>
      <c r="C39" s="32">
        <v>60</v>
      </c>
      <c r="D39" s="27">
        <v>80</v>
      </c>
      <c r="E39" s="28">
        <f t="shared" si="0"/>
        <v>20</v>
      </c>
      <c r="F39" s="32">
        <v>80</v>
      </c>
      <c r="G39" s="27">
        <v>105</v>
      </c>
      <c r="H39" s="28">
        <f t="shared" si="1"/>
        <v>25</v>
      </c>
      <c r="I39" s="33"/>
      <c r="J39" s="35"/>
      <c r="K39" s="33"/>
      <c r="L39" s="35"/>
      <c r="W39" s="19"/>
    </row>
    <row r="40" spans="2:23" ht="14.85" customHeight="1">
      <c r="B40" s="25">
        <v>44609</v>
      </c>
      <c r="C40" s="32">
        <v>47.5</v>
      </c>
      <c r="D40" s="27">
        <v>60</v>
      </c>
      <c r="E40" s="28">
        <f t="shared" si="0"/>
        <v>12.5</v>
      </c>
      <c r="F40" s="32">
        <v>62.5</v>
      </c>
      <c r="G40" s="27">
        <v>90</v>
      </c>
      <c r="H40" s="28">
        <f t="shared" si="1"/>
        <v>27.5</v>
      </c>
      <c r="I40" s="33"/>
      <c r="J40" s="35"/>
      <c r="K40" s="33"/>
      <c r="L40" s="35"/>
      <c r="W40" s="19"/>
    </row>
    <row r="41" spans="2:23" ht="14.85" customHeight="1">
      <c r="B41" s="25">
        <v>44602</v>
      </c>
      <c r="C41" s="32">
        <v>40</v>
      </c>
      <c r="D41" s="27">
        <v>60</v>
      </c>
      <c r="E41" s="28">
        <f t="shared" si="0"/>
        <v>20</v>
      </c>
      <c r="F41" s="32">
        <v>60</v>
      </c>
      <c r="G41" s="27">
        <v>80</v>
      </c>
      <c r="H41" s="28">
        <f t="shared" si="1"/>
        <v>20</v>
      </c>
      <c r="I41" s="33"/>
      <c r="J41" s="35"/>
      <c r="K41" s="33"/>
      <c r="L41" s="35"/>
      <c r="W41" s="19"/>
    </row>
    <row r="42" spans="2:23" ht="14.85" customHeight="1">
      <c r="B42" s="25">
        <v>44595</v>
      </c>
      <c r="C42" s="32">
        <v>40</v>
      </c>
      <c r="D42" s="27">
        <v>60</v>
      </c>
      <c r="E42" s="28">
        <f t="shared" si="0"/>
        <v>20</v>
      </c>
      <c r="F42" s="32">
        <v>60</v>
      </c>
      <c r="G42" s="27">
        <v>80</v>
      </c>
      <c r="H42" s="28">
        <f t="shared" si="1"/>
        <v>20</v>
      </c>
      <c r="I42" s="51"/>
      <c r="J42" s="35"/>
      <c r="K42" s="51"/>
      <c r="L42" s="35"/>
      <c r="W42" s="19"/>
    </row>
    <row r="43" spans="2:23" ht="14.85" customHeight="1">
      <c r="B43" s="25">
        <v>44581</v>
      </c>
      <c r="C43" s="32">
        <v>40</v>
      </c>
      <c r="D43" s="27">
        <v>55</v>
      </c>
      <c r="E43" s="28">
        <f t="shared" si="0"/>
        <v>15</v>
      </c>
      <c r="F43" s="32">
        <v>55</v>
      </c>
      <c r="G43" s="27">
        <v>70</v>
      </c>
      <c r="H43" s="28">
        <f t="shared" si="1"/>
        <v>15</v>
      </c>
      <c r="I43" s="51"/>
      <c r="J43" s="35"/>
      <c r="K43" s="51"/>
      <c r="L43" s="35"/>
      <c r="W43" s="19"/>
    </row>
    <row r="44" spans="2:23" ht="14.85" customHeight="1">
      <c r="B44" s="25">
        <v>44574</v>
      </c>
      <c r="C44" s="32">
        <v>40</v>
      </c>
      <c r="D44" s="27">
        <v>55</v>
      </c>
      <c r="E44" s="28">
        <f t="shared" si="0"/>
        <v>15</v>
      </c>
      <c r="F44" s="32">
        <v>55</v>
      </c>
      <c r="G44" s="27">
        <v>70</v>
      </c>
      <c r="H44" s="28">
        <f t="shared" si="1"/>
        <v>15</v>
      </c>
      <c r="I44" s="51"/>
      <c r="J44" s="35"/>
      <c r="K44" s="51"/>
      <c r="L44" s="35"/>
      <c r="W44" s="19"/>
    </row>
    <row r="45" spans="2:23" ht="14.85" customHeight="1">
      <c r="B45" s="25">
        <v>44567</v>
      </c>
      <c r="C45" s="32">
        <v>38</v>
      </c>
      <c r="D45" s="27">
        <v>57.5</v>
      </c>
      <c r="E45" s="28">
        <f t="shared" si="0"/>
        <v>19.5</v>
      </c>
      <c r="F45" s="32">
        <v>53</v>
      </c>
      <c r="G45" s="27">
        <v>72.5</v>
      </c>
      <c r="H45" s="28">
        <f t="shared" si="1"/>
        <v>19.5</v>
      </c>
      <c r="I45" s="51">
        <v>38</v>
      </c>
      <c r="J45" s="35"/>
      <c r="K45" s="51">
        <v>53</v>
      </c>
      <c r="L45" s="35"/>
      <c r="W45" s="19"/>
    </row>
    <row r="46" spans="2:23" ht="14.85" customHeight="1">
      <c r="B46" s="25">
        <v>44559</v>
      </c>
      <c r="C46" s="32">
        <v>32.5</v>
      </c>
      <c r="D46" s="27">
        <v>57.999999999999993</v>
      </c>
      <c r="E46" s="28">
        <f t="shared" si="0"/>
        <v>25.499999999999993</v>
      </c>
      <c r="F46" s="32">
        <v>47.5</v>
      </c>
      <c r="G46" s="27">
        <v>72.999999999999986</v>
      </c>
      <c r="H46" s="28">
        <f t="shared" si="1"/>
        <v>25.499999999999986</v>
      </c>
      <c r="I46" s="51"/>
      <c r="J46" s="35"/>
      <c r="K46" s="51"/>
      <c r="L46" s="35"/>
      <c r="W46" s="19"/>
    </row>
    <row r="47" spans="2:23" ht="14.85" customHeight="1">
      <c r="B47" s="25">
        <v>44552</v>
      </c>
      <c r="C47" s="32">
        <v>35</v>
      </c>
      <c r="D47" s="27">
        <v>58.499999999999986</v>
      </c>
      <c r="E47" s="28">
        <f t="shared" si="0"/>
        <v>23.499999999999986</v>
      </c>
      <c r="F47" s="32">
        <v>50</v>
      </c>
      <c r="G47" s="27">
        <v>73.499999999999972</v>
      </c>
      <c r="H47" s="28">
        <f t="shared" si="1"/>
        <v>23.499999999999972</v>
      </c>
      <c r="I47" s="51"/>
      <c r="J47" s="35"/>
      <c r="K47" s="51"/>
      <c r="L47" s="35"/>
      <c r="W47" s="19"/>
    </row>
    <row r="48" spans="2:23" ht="14.85" customHeight="1">
      <c r="B48" s="25">
        <v>44546</v>
      </c>
      <c r="C48" s="32">
        <v>35</v>
      </c>
      <c r="D48" s="27">
        <v>58.999999999999986</v>
      </c>
      <c r="E48" s="28">
        <f t="shared" si="0"/>
        <v>23.999999999999986</v>
      </c>
      <c r="F48" s="32">
        <v>50</v>
      </c>
      <c r="G48" s="27">
        <v>73.999999999999972</v>
      </c>
      <c r="H48" s="28">
        <f t="shared" si="1"/>
        <v>23.999999999999972</v>
      </c>
      <c r="I48" s="51"/>
      <c r="J48" s="35"/>
      <c r="K48" s="51"/>
      <c r="L48" s="35"/>
      <c r="W48" s="19"/>
    </row>
    <row r="49" spans="2:23" ht="14.85" customHeight="1">
      <c r="B49" s="25">
        <v>44539</v>
      </c>
      <c r="C49" s="32">
        <v>35</v>
      </c>
      <c r="D49" s="27">
        <v>59.499999999999993</v>
      </c>
      <c r="E49" s="28">
        <f t="shared" si="0"/>
        <v>24.499999999999993</v>
      </c>
      <c r="F49" s="32">
        <v>50</v>
      </c>
      <c r="G49" s="27">
        <v>74.499999999999986</v>
      </c>
      <c r="H49" s="28">
        <f t="shared" si="1"/>
        <v>24.499999999999986</v>
      </c>
      <c r="I49" s="51"/>
      <c r="J49" s="35"/>
      <c r="K49" s="51"/>
      <c r="L49" s="35"/>
      <c r="W49" s="19"/>
    </row>
    <row r="50" spans="2:23" ht="14.85" customHeight="1">
      <c r="B50" s="25">
        <v>44532</v>
      </c>
      <c r="C50" s="32">
        <v>37.5</v>
      </c>
      <c r="D50" s="27">
        <v>60</v>
      </c>
      <c r="E50" s="28">
        <f t="shared" si="0"/>
        <v>22.5</v>
      </c>
      <c r="F50" s="32">
        <v>52.5</v>
      </c>
      <c r="G50" s="27">
        <v>75</v>
      </c>
      <c r="H50" s="28">
        <f t="shared" si="1"/>
        <v>22.5</v>
      </c>
      <c r="I50" s="51"/>
      <c r="J50" s="35"/>
      <c r="K50" s="51"/>
      <c r="L50" s="35"/>
      <c r="W50" s="19"/>
    </row>
    <row r="51" spans="2:23" ht="14.85" customHeight="1">
      <c r="B51" s="25">
        <v>44511</v>
      </c>
      <c r="C51" s="32">
        <v>30</v>
      </c>
      <c r="D51" s="27">
        <v>52.5</v>
      </c>
      <c r="E51" s="28">
        <f t="shared" si="0"/>
        <v>22.5</v>
      </c>
      <c r="F51" s="32">
        <v>45</v>
      </c>
      <c r="G51" s="27">
        <v>67.5</v>
      </c>
      <c r="H51" s="28">
        <f t="shared" si="1"/>
        <v>22.5</v>
      </c>
      <c r="I51" s="51">
        <v>30</v>
      </c>
      <c r="J51" s="35"/>
      <c r="K51" s="51"/>
      <c r="L51" s="35"/>
      <c r="W51" s="19"/>
    </row>
    <row r="52" spans="2:23" ht="14.85" customHeight="1">
      <c r="B52" s="25">
        <v>44504</v>
      </c>
      <c r="C52" s="32">
        <v>25</v>
      </c>
      <c r="D52" s="27">
        <v>45</v>
      </c>
      <c r="E52" s="28">
        <f t="shared" si="0"/>
        <v>20</v>
      </c>
      <c r="F52" s="32">
        <v>42.5</v>
      </c>
      <c r="G52" s="27">
        <v>60</v>
      </c>
      <c r="H52" s="28">
        <f t="shared" si="1"/>
        <v>17.5</v>
      </c>
      <c r="I52" s="51"/>
      <c r="J52" s="35"/>
      <c r="K52" s="51"/>
      <c r="L52" s="35"/>
      <c r="W52" s="19"/>
    </row>
    <row r="53" spans="2:23" ht="14.85" customHeight="1">
      <c r="B53" s="25">
        <v>44497</v>
      </c>
      <c r="C53" s="32">
        <v>25</v>
      </c>
      <c r="D53" s="27">
        <v>45</v>
      </c>
      <c r="E53" s="28">
        <f t="shared" si="0"/>
        <v>20</v>
      </c>
      <c r="F53" s="32">
        <v>37.5</v>
      </c>
      <c r="G53" s="27">
        <v>59.375</v>
      </c>
      <c r="H53" s="28">
        <f t="shared" si="1"/>
        <v>21.875</v>
      </c>
      <c r="I53" s="51"/>
      <c r="J53" s="35"/>
      <c r="K53" s="51"/>
      <c r="L53" s="35"/>
      <c r="W53" s="19"/>
    </row>
    <row r="54" spans="2:23" ht="14.85" customHeight="1">
      <c r="B54" s="25">
        <v>44490</v>
      </c>
      <c r="C54" s="32">
        <v>25</v>
      </c>
      <c r="D54" s="27">
        <v>45</v>
      </c>
      <c r="E54" s="28">
        <f t="shared" si="0"/>
        <v>20</v>
      </c>
      <c r="F54" s="32">
        <v>37.5</v>
      </c>
      <c r="G54" s="27">
        <v>58.75</v>
      </c>
      <c r="H54" s="28">
        <f t="shared" si="1"/>
        <v>21.25</v>
      </c>
      <c r="I54" s="51"/>
      <c r="J54" s="35"/>
      <c r="K54" s="51"/>
      <c r="L54" s="35"/>
      <c r="W54" s="19"/>
    </row>
    <row r="55" spans="2:23" ht="14.85" customHeight="1">
      <c r="B55" s="25">
        <v>44483</v>
      </c>
      <c r="C55" s="32">
        <v>25</v>
      </c>
      <c r="D55" s="27">
        <v>45</v>
      </c>
      <c r="E55" s="28">
        <f t="shared" si="0"/>
        <v>20</v>
      </c>
      <c r="F55" s="32">
        <v>37.5</v>
      </c>
      <c r="G55" s="27">
        <v>58.125</v>
      </c>
      <c r="H55" s="28">
        <f t="shared" si="1"/>
        <v>20.625</v>
      </c>
      <c r="I55" s="51"/>
      <c r="J55" s="35"/>
      <c r="K55" s="51"/>
      <c r="L55" s="35"/>
      <c r="W55" s="19"/>
    </row>
    <row r="56" spans="2:23" ht="14.85" customHeight="1">
      <c r="B56" s="25">
        <v>44476</v>
      </c>
      <c r="C56" s="32">
        <v>25</v>
      </c>
      <c r="D56" s="27">
        <v>45</v>
      </c>
      <c r="E56" s="28">
        <f t="shared" si="0"/>
        <v>20</v>
      </c>
      <c r="F56" s="32">
        <v>38</v>
      </c>
      <c r="G56" s="27">
        <v>57.5</v>
      </c>
      <c r="H56" s="28">
        <f t="shared" si="1"/>
        <v>19.5</v>
      </c>
      <c r="I56" s="51"/>
      <c r="J56" s="35"/>
      <c r="K56" s="51"/>
      <c r="L56" s="35"/>
      <c r="W56" s="19"/>
    </row>
    <row r="57" spans="2:23" ht="14.85" customHeight="1">
      <c r="B57" s="25">
        <v>44469</v>
      </c>
      <c r="C57" s="32">
        <v>25</v>
      </c>
      <c r="D57" s="27">
        <v>44.166666666666671</v>
      </c>
      <c r="E57" s="28">
        <f t="shared" si="0"/>
        <v>19.166666666666671</v>
      </c>
      <c r="F57" s="32">
        <v>38</v>
      </c>
      <c r="G57" s="27">
        <v>56.666666666666671</v>
      </c>
      <c r="H57" s="28">
        <f t="shared" si="1"/>
        <v>18.666666666666671</v>
      </c>
      <c r="I57" s="51"/>
      <c r="J57" s="35"/>
      <c r="K57" s="51"/>
      <c r="L57" s="35"/>
      <c r="W57" s="19"/>
    </row>
    <row r="58" spans="2:23" ht="14.85" customHeight="1">
      <c r="B58" s="25">
        <v>44462</v>
      </c>
      <c r="C58" s="32">
        <v>25</v>
      </c>
      <c r="D58" s="27">
        <v>43.333333333333336</v>
      </c>
      <c r="E58" s="28">
        <f t="shared" si="0"/>
        <v>18.333333333333336</v>
      </c>
      <c r="F58" s="32">
        <v>38</v>
      </c>
      <c r="G58" s="27">
        <v>55.833333333333336</v>
      </c>
      <c r="H58" s="28">
        <f t="shared" si="1"/>
        <v>17.833333333333336</v>
      </c>
      <c r="I58" s="51"/>
      <c r="J58" s="35"/>
      <c r="K58" s="51"/>
      <c r="L58" s="35"/>
      <c r="W58" s="19"/>
    </row>
    <row r="59" spans="2:23" ht="14.85" customHeight="1">
      <c r="B59" s="25">
        <v>44428</v>
      </c>
      <c r="C59" s="32">
        <v>27.5</v>
      </c>
      <c r="D59" s="27">
        <v>42.5</v>
      </c>
      <c r="E59" s="28">
        <f t="shared" si="0"/>
        <v>15</v>
      </c>
      <c r="F59" s="32">
        <v>37.5</v>
      </c>
      <c r="G59" s="27">
        <v>55</v>
      </c>
      <c r="H59" s="28">
        <f t="shared" si="1"/>
        <v>17.5</v>
      </c>
      <c r="I59" s="51"/>
      <c r="J59" s="35"/>
      <c r="K59" s="51"/>
      <c r="L59" s="35"/>
      <c r="W59" s="19"/>
    </row>
    <row r="60" spans="2:23" ht="14.85" customHeight="1">
      <c r="B60" s="25">
        <v>44421</v>
      </c>
      <c r="C60" s="32">
        <v>27.5</v>
      </c>
      <c r="D60" s="27">
        <v>42.5</v>
      </c>
      <c r="E60" s="28">
        <f t="shared" si="0"/>
        <v>15</v>
      </c>
      <c r="F60" s="32">
        <v>37.5</v>
      </c>
      <c r="G60" s="27">
        <v>55.625</v>
      </c>
      <c r="H60" s="28">
        <f t="shared" si="1"/>
        <v>18.125</v>
      </c>
      <c r="I60" s="51"/>
      <c r="J60" s="35"/>
      <c r="K60" s="51"/>
      <c r="L60" s="35"/>
      <c r="W60" s="19"/>
    </row>
    <row r="61" spans="2:23" ht="14.85" customHeight="1">
      <c r="B61" s="25">
        <v>44414</v>
      </c>
      <c r="C61" s="32">
        <v>27.5</v>
      </c>
      <c r="D61" s="27">
        <v>42.5</v>
      </c>
      <c r="E61" s="28">
        <f t="shared" si="0"/>
        <v>15</v>
      </c>
      <c r="F61" s="32">
        <v>37.5</v>
      </c>
      <c r="G61" s="27">
        <v>56.25</v>
      </c>
      <c r="H61" s="28">
        <f t="shared" si="1"/>
        <v>18.75</v>
      </c>
      <c r="I61" s="51"/>
      <c r="J61" s="35"/>
      <c r="K61" s="51"/>
      <c r="L61" s="35"/>
      <c r="W61" s="19"/>
    </row>
    <row r="62" spans="2:23" ht="14.85" customHeight="1">
      <c r="B62" s="25">
        <v>44407</v>
      </c>
      <c r="C62" s="32">
        <v>27.5</v>
      </c>
      <c r="D62" s="27">
        <v>42.5</v>
      </c>
      <c r="E62" s="28">
        <f t="shared" si="0"/>
        <v>15</v>
      </c>
      <c r="F62" s="32">
        <v>37.5</v>
      </c>
      <c r="G62" s="27">
        <v>56.875</v>
      </c>
      <c r="H62" s="28">
        <f t="shared" si="1"/>
        <v>19.375</v>
      </c>
      <c r="I62" s="51"/>
      <c r="J62" s="35"/>
      <c r="K62" s="51"/>
      <c r="L62" s="35"/>
      <c r="W62" s="19"/>
    </row>
    <row r="63" spans="2:23" ht="14.85" customHeight="1">
      <c r="B63" s="25">
        <v>44400</v>
      </c>
      <c r="C63" s="32">
        <v>25</v>
      </c>
      <c r="D63" s="27">
        <v>42.5</v>
      </c>
      <c r="E63" s="28">
        <f t="shared" si="0"/>
        <v>17.5</v>
      </c>
      <c r="F63" s="32">
        <v>37.5</v>
      </c>
      <c r="G63" s="27">
        <v>57.5</v>
      </c>
      <c r="H63" s="28">
        <f t="shared" si="1"/>
        <v>20</v>
      </c>
      <c r="I63" s="51"/>
      <c r="J63" s="35"/>
      <c r="K63" s="51"/>
      <c r="L63" s="35"/>
      <c r="W63" s="19"/>
    </row>
    <row r="64" spans="2:23" ht="14.85" customHeight="1">
      <c r="B64" s="25">
        <v>44393</v>
      </c>
      <c r="C64" s="32">
        <v>25</v>
      </c>
      <c r="D64" s="27">
        <v>42.5</v>
      </c>
      <c r="E64" s="28">
        <f t="shared" si="0"/>
        <v>17.5</v>
      </c>
      <c r="F64" s="32">
        <v>35</v>
      </c>
      <c r="G64" s="27">
        <v>57.5</v>
      </c>
      <c r="H64" s="28">
        <f t="shared" si="1"/>
        <v>22.5</v>
      </c>
      <c r="I64" s="51"/>
      <c r="J64" s="35"/>
      <c r="K64" s="51"/>
      <c r="L64" s="35"/>
      <c r="W64" s="19"/>
    </row>
    <row r="65" spans="2:23" ht="14.85" customHeight="1">
      <c r="B65" s="25">
        <v>44386</v>
      </c>
      <c r="C65" s="32">
        <v>25</v>
      </c>
      <c r="D65" s="27">
        <v>42.5</v>
      </c>
      <c r="E65" s="28">
        <f t="shared" si="0"/>
        <v>17.5</v>
      </c>
      <c r="F65" s="32">
        <v>35</v>
      </c>
      <c r="G65" s="27">
        <v>57.5</v>
      </c>
      <c r="H65" s="28">
        <f t="shared" si="1"/>
        <v>22.5</v>
      </c>
      <c r="I65" s="51"/>
      <c r="J65" s="35"/>
      <c r="K65" s="51"/>
      <c r="L65" s="35"/>
      <c r="W65" s="19"/>
    </row>
    <row r="66" spans="2:23" ht="14.85" customHeight="1">
      <c r="B66" s="25">
        <v>44379</v>
      </c>
      <c r="C66" s="32">
        <v>25</v>
      </c>
      <c r="D66" s="27">
        <v>42.5</v>
      </c>
      <c r="E66" s="28">
        <f t="shared" si="0"/>
        <v>17.5</v>
      </c>
      <c r="F66" s="32">
        <v>35</v>
      </c>
      <c r="G66" s="27">
        <v>57.5</v>
      </c>
      <c r="H66" s="28">
        <f t="shared" si="1"/>
        <v>22.5</v>
      </c>
      <c r="I66" s="51"/>
      <c r="J66" s="35"/>
      <c r="K66" s="51"/>
      <c r="L66" s="35"/>
      <c r="W66" s="19"/>
    </row>
    <row r="67" spans="2:23" ht="14.85" customHeight="1">
      <c r="B67" s="25">
        <v>44372</v>
      </c>
      <c r="C67" s="32">
        <v>25</v>
      </c>
      <c r="D67" s="27">
        <v>42.5</v>
      </c>
      <c r="E67" s="28">
        <f t="shared" si="0"/>
        <v>17.5</v>
      </c>
      <c r="F67" s="32">
        <v>37</v>
      </c>
      <c r="G67" s="27">
        <v>57.5</v>
      </c>
      <c r="H67" s="28">
        <f t="shared" si="1"/>
        <v>20.5</v>
      </c>
      <c r="I67" s="51"/>
      <c r="J67" s="35"/>
      <c r="K67" s="51"/>
      <c r="L67" s="35"/>
      <c r="W67" s="19"/>
    </row>
    <row r="68" spans="2:23" ht="14.85" customHeight="1">
      <c r="B68" s="25">
        <v>44368</v>
      </c>
      <c r="C68" s="32">
        <v>26.5</v>
      </c>
      <c r="D68" s="27">
        <v>44.000000000000007</v>
      </c>
      <c r="E68" s="28">
        <f t="shared" si="0"/>
        <v>17.500000000000007</v>
      </c>
      <c r="F68" s="32">
        <v>40</v>
      </c>
      <c r="G68" s="27">
        <v>58.000000000000007</v>
      </c>
      <c r="H68" s="28">
        <f t="shared" si="1"/>
        <v>18.000000000000007</v>
      </c>
      <c r="I68" s="51"/>
      <c r="J68" s="35"/>
      <c r="K68" s="51"/>
      <c r="L68" s="35"/>
      <c r="W68" s="19"/>
    </row>
    <row r="69" spans="2:23" ht="14.85" customHeight="1">
      <c r="B69" s="25">
        <v>44344</v>
      </c>
      <c r="C69" s="32">
        <v>27.5</v>
      </c>
      <c r="D69" s="27">
        <v>45.500000000000014</v>
      </c>
      <c r="E69" s="28">
        <f t="shared" si="0"/>
        <v>18.000000000000014</v>
      </c>
      <c r="F69" s="32">
        <v>40</v>
      </c>
      <c r="G69" s="27">
        <v>58.500000000000014</v>
      </c>
      <c r="H69" s="28">
        <f t="shared" si="1"/>
        <v>18.500000000000014</v>
      </c>
      <c r="I69" s="51"/>
      <c r="J69" s="35"/>
      <c r="K69" s="51">
        <v>40</v>
      </c>
      <c r="L69" s="35"/>
      <c r="W69" s="19"/>
    </row>
    <row r="70" spans="2:23" ht="14.85" customHeight="1">
      <c r="B70" s="25">
        <v>44337</v>
      </c>
      <c r="C70" s="32">
        <v>30</v>
      </c>
      <c r="D70" s="27">
        <v>47.000000000000014</v>
      </c>
      <c r="E70" s="28">
        <f t="shared" ref="E70:E133" si="2">D70-C70</f>
        <v>17.000000000000014</v>
      </c>
      <c r="F70" s="32">
        <v>45</v>
      </c>
      <c r="G70" s="27">
        <v>59.000000000000014</v>
      </c>
      <c r="H70" s="28">
        <f t="shared" ref="H70:H133" si="3">G70-F70</f>
        <v>14.000000000000014</v>
      </c>
      <c r="I70" s="51"/>
      <c r="J70" s="35"/>
      <c r="K70" s="51"/>
      <c r="L70" s="35"/>
      <c r="W70" s="19"/>
    </row>
    <row r="71" spans="2:23" ht="14.85" customHeight="1">
      <c r="B71" s="25">
        <v>44330</v>
      </c>
      <c r="C71" s="32">
        <v>35</v>
      </c>
      <c r="D71" s="27">
        <v>48.500000000000007</v>
      </c>
      <c r="E71" s="28">
        <f t="shared" si="2"/>
        <v>13.500000000000007</v>
      </c>
      <c r="F71" s="32">
        <v>45</v>
      </c>
      <c r="G71" s="27">
        <v>59.500000000000007</v>
      </c>
      <c r="H71" s="28">
        <f t="shared" si="3"/>
        <v>14.500000000000007</v>
      </c>
      <c r="I71" s="51"/>
      <c r="J71" s="35"/>
      <c r="K71" s="51"/>
      <c r="L71" s="35"/>
      <c r="W71" s="19"/>
    </row>
    <row r="72" spans="2:23" ht="14.85" customHeight="1">
      <c r="B72" s="25">
        <v>44323</v>
      </c>
      <c r="C72" s="32">
        <v>35</v>
      </c>
      <c r="D72" s="27">
        <v>50</v>
      </c>
      <c r="E72" s="28">
        <f t="shared" si="2"/>
        <v>15</v>
      </c>
      <c r="F72" s="32">
        <v>45</v>
      </c>
      <c r="G72" s="27">
        <v>60</v>
      </c>
      <c r="H72" s="28">
        <f t="shared" si="3"/>
        <v>15</v>
      </c>
      <c r="I72" s="51"/>
      <c r="J72" s="35"/>
      <c r="K72" s="51"/>
      <c r="L72" s="35"/>
      <c r="W72" s="19"/>
    </row>
    <row r="73" spans="2:23" ht="14.85" customHeight="1">
      <c r="B73" s="25">
        <v>44316</v>
      </c>
      <c r="C73" s="32">
        <v>35</v>
      </c>
      <c r="D73" s="27">
        <v>50.000000000000007</v>
      </c>
      <c r="E73" s="28">
        <f t="shared" si="2"/>
        <v>15.000000000000007</v>
      </c>
      <c r="F73" s="32">
        <v>45</v>
      </c>
      <c r="G73" s="27">
        <v>61</v>
      </c>
      <c r="H73" s="28">
        <f t="shared" si="3"/>
        <v>16</v>
      </c>
      <c r="I73" s="51"/>
      <c r="J73" s="35"/>
      <c r="K73" s="51"/>
      <c r="L73" s="35"/>
      <c r="W73" s="19"/>
    </row>
    <row r="74" spans="2:23" ht="14.85" customHeight="1">
      <c r="B74" s="25">
        <v>44309</v>
      </c>
      <c r="C74" s="32">
        <v>36.5</v>
      </c>
      <c r="D74" s="27">
        <v>50.000000000000014</v>
      </c>
      <c r="E74" s="28">
        <f t="shared" si="2"/>
        <v>13.500000000000014</v>
      </c>
      <c r="F74" s="32">
        <v>47.5</v>
      </c>
      <c r="G74" s="27">
        <v>62</v>
      </c>
      <c r="H74" s="28">
        <f t="shared" si="3"/>
        <v>14.5</v>
      </c>
      <c r="I74" s="51"/>
      <c r="J74" s="35"/>
      <c r="K74" s="51"/>
      <c r="L74" s="35"/>
      <c r="W74" s="19"/>
    </row>
    <row r="75" spans="2:23" ht="14.85" customHeight="1">
      <c r="B75" s="25">
        <v>44295</v>
      </c>
      <c r="C75" s="32">
        <v>37.5</v>
      </c>
      <c r="D75" s="27">
        <v>50.000000000000014</v>
      </c>
      <c r="E75" s="28">
        <f t="shared" si="2"/>
        <v>12.500000000000014</v>
      </c>
      <c r="F75" s="32">
        <v>50</v>
      </c>
      <c r="G75" s="27">
        <v>63</v>
      </c>
      <c r="H75" s="28">
        <f t="shared" si="3"/>
        <v>13</v>
      </c>
      <c r="I75" s="51"/>
      <c r="J75" s="35"/>
      <c r="K75" s="51"/>
      <c r="L75" s="35"/>
      <c r="W75" s="19"/>
    </row>
    <row r="76" spans="2:23" ht="14.85" customHeight="1">
      <c r="B76" s="25">
        <v>44281</v>
      </c>
      <c r="C76" s="32">
        <v>37.5</v>
      </c>
      <c r="D76" s="27">
        <v>50.000000000000007</v>
      </c>
      <c r="E76" s="28">
        <f t="shared" si="2"/>
        <v>12.500000000000007</v>
      </c>
      <c r="F76" s="32">
        <v>50</v>
      </c>
      <c r="G76" s="27">
        <v>64</v>
      </c>
      <c r="H76" s="28">
        <f t="shared" si="3"/>
        <v>14</v>
      </c>
      <c r="I76" s="51"/>
      <c r="J76" s="35"/>
      <c r="K76" s="51"/>
      <c r="L76" s="35"/>
      <c r="W76" s="19"/>
    </row>
    <row r="77" spans="2:23" ht="14.85" customHeight="1">
      <c r="B77" s="25">
        <v>44274</v>
      </c>
      <c r="C77" s="32">
        <v>35</v>
      </c>
      <c r="D77" s="27">
        <v>50</v>
      </c>
      <c r="E77" s="28">
        <f t="shared" si="2"/>
        <v>15</v>
      </c>
      <c r="F77" s="32">
        <v>50</v>
      </c>
      <c r="G77" s="27">
        <v>65</v>
      </c>
      <c r="H77" s="28">
        <f t="shared" si="3"/>
        <v>15</v>
      </c>
      <c r="I77" s="51"/>
      <c r="J77" s="35"/>
      <c r="K77" s="51"/>
      <c r="L77" s="35"/>
      <c r="W77" s="19"/>
    </row>
    <row r="78" spans="2:23" ht="14.85" customHeight="1">
      <c r="B78" s="25">
        <v>44260</v>
      </c>
      <c r="C78" s="32">
        <v>33.5</v>
      </c>
      <c r="D78" s="27">
        <v>48.75</v>
      </c>
      <c r="E78" s="28">
        <f t="shared" si="2"/>
        <v>15.25</v>
      </c>
      <c r="F78" s="32">
        <v>45</v>
      </c>
      <c r="G78" s="27">
        <v>63.75</v>
      </c>
      <c r="H78" s="28">
        <f t="shared" si="3"/>
        <v>18.75</v>
      </c>
      <c r="I78" s="51"/>
      <c r="J78" s="35"/>
      <c r="K78" s="51"/>
      <c r="L78" s="35"/>
      <c r="W78" s="19"/>
    </row>
    <row r="79" spans="2:23" ht="14.85" customHeight="1">
      <c r="B79" s="25">
        <v>44246</v>
      </c>
      <c r="C79" s="32">
        <v>27.5</v>
      </c>
      <c r="D79" s="27">
        <v>47.5</v>
      </c>
      <c r="E79" s="28">
        <f t="shared" si="2"/>
        <v>20</v>
      </c>
      <c r="F79" s="32">
        <v>42.5</v>
      </c>
      <c r="G79" s="27">
        <v>62.5</v>
      </c>
      <c r="H79" s="28">
        <f t="shared" si="3"/>
        <v>20</v>
      </c>
      <c r="I79" s="51"/>
      <c r="J79" s="35"/>
      <c r="K79" s="51"/>
      <c r="L79" s="35"/>
      <c r="W79" s="19"/>
    </row>
    <row r="80" spans="2:23" ht="14.85" customHeight="1">
      <c r="B80" s="25">
        <v>44239</v>
      </c>
      <c r="C80" s="32">
        <v>30</v>
      </c>
      <c r="D80" s="27">
        <v>46.25</v>
      </c>
      <c r="E80" s="28">
        <f t="shared" si="2"/>
        <v>16.25</v>
      </c>
      <c r="F80" s="32">
        <v>45</v>
      </c>
      <c r="G80" s="27">
        <v>61.25</v>
      </c>
      <c r="H80" s="28">
        <f t="shared" si="3"/>
        <v>16.25</v>
      </c>
      <c r="I80" s="51"/>
      <c r="J80" s="35"/>
      <c r="K80" s="51"/>
      <c r="L80" s="35"/>
      <c r="W80" s="19"/>
    </row>
    <row r="81" spans="2:23" ht="14.85" customHeight="1">
      <c r="B81" s="25">
        <v>44232</v>
      </c>
      <c r="C81" s="32">
        <v>30</v>
      </c>
      <c r="D81" s="27">
        <v>45</v>
      </c>
      <c r="E81" s="28">
        <f t="shared" si="2"/>
        <v>15</v>
      </c>
      <c r="F81" s="32">
        <v>45</v>
      </c>
      <c r="G81" s="27">
        <v>60</v>
      </c>
      <c r="H81" s="28">
        <f t="shared" si="3"/>
        <v>15</v>
      </c>
      <c r="I81" s="51"/>
      <c r="J81" s="35"/>
      <c r="K81" s="51"/>
      <c r="L81" s="35"/>
      <c r="W81" s="19"/>
    </row>
    <row r="82" spans="2:23" ht="14.85" customHeight="1">
      <c r="B82" s="25">
        <v>44225</v>
      </c>
      <c r="C82" s="32">
        <v>30</v>
      </c>
      <c r="D82" s="27">
        <v>44.375</v>
      </c>
      <c r="E82" s="28">
        <f t="shared" si="2"/>
        <v>14.375</v>
      </c>
      <c r="F82" s="32">
        <v>45</v>
      </c>
      <c r="G82" s="27">
        <v>58.75</v>
      </c>
      <c r="H82" s="28">
        <f t="shared" si="3"/>
        <v>13.75</v>
      </c>
      <c r="I82" s="51"/>
      <c r="J82" s="35"/>
      <c r="K82" s="51"/>
      <c r="L82" s="35"/>
      <c r="W82" s="19"/>
    </row>
    <row r="83" spans="2:23" ht="14.85" customHeight="1">
      <c r="B83" s="25">
        <v>44218</v>
      </c>
      <c r="C83" s="32">
        <v>27.5</v>
      </c>
      <c r="D83" s="27">
        <v>43.75</v>
      </c>
      <c r="E83" s="28">
        <f t="shared" si="2"/>
        <v>16.25</v>
      </c>
      <c r="F83" s="32">
        <v>42.5</v>
      </c>
      <c r="G83" s="27">
        <v>57.5</v>
      </c>
      <c r="H83" s="28">
        <f t="shared" si="3"/>
        <v>15</v>
      </c>
      <c r="I83" s="51"/>
      <c r="J83" s="35"/>
      <c r="K83" s="51"/>
      <c r="L83" s="35"/>
      <c r="W83" s="19"/>
    </row>
    <row r="84" spans="2:23" ht="14.85" customHeight="1">
      <c r="B84" s="25">
        <v>44211</v>
      </c>
      <c r="C84" s="32">
        <v>27.5</v>
      </c>
      <c r="D84" s="27">
        <v>43.125</v>
      </c>
      <c r="E84" s="28">
        <f t="shared" si="2"/>
        <v>15.625</v>
      </c>
      <c r="F84" s="32">
        <v>42.5</v>
      </c>
      <c r="G84" s="27">
        <v>56.25</v>
      </c>
      <c r="H84" s="28">
        <f t="shared" si="3"/>
        <v>13.75</v>
      </c>
      <c r="I84" s="51"/>
      <c r="J84" s="35"/>
      <c r="K84" s="51"/>
      <c r="L84" s="35"/>
      <c r="W84" s="19"/>
    </row>
    <row r="85" spans="2:23" ht="14.85" customHeight="1">
      <c r="B85" s="25">
        <v>44204</v>
      </c>
      <c r="C85" s="32">
        <v>27.5</v>
      </c>
      <c r="D85" s="27">
        <v>42.5</v>
      </c>
      <c r="E85" s="28">
        <f t="shared" si="2"/>
        <v>15</v>
      </c>
      <c r="F85" s="32">
        <v>40</v>
      </c>
      <c r="G85" s="27">
        <v>55</v>
      </c>
      <c r="H85" s="28">
        <f t="shared" si="3"/>
        <v>15</v>
      </c>
      <c r="I85" s="51"/>
      <c r="J85" s="35"/>
      <c r="K85" s="51"/>
      <c r="L85" s="35"/>
      <c r="W85" s="19"/>
    </row>
    <row r="86" spans="2:23" ht="14.85" customHeight="1">
      <c r="B86" s="25">
        <v>44183</v>
      </c>
      <c r="C86" s="32">
        <v>27.5</v>
      </c>
      <c r="D86" s="27">
        <v>43.75</v>
      </c>
      <c r="E86" s="28">
        <f t="shared" si="2"/>
        <v>16.25</v>
      </c>
      <c r="F86" s="32">
        <v>40</v>
      </c>
      <c r="G86" s="27">
        <v>57.5</v>
      </c>
      <c r="H86" s="28">
        <f t="shared" si="3"/>
        <v>17.5</v>
      </c>
      <c r="I86" s="51"/>
      <c r="J86" s="35"/>
      <c r="K86" s="51"/>
      <c r="L86" s="35"/>
      <c r="W86" s="19"/>
    </row>
    <row r="87" spans="2:23" ht="14.85" customHeight="1">
      <c r="B87" s="25">
        <v>44176</v>
      </c>
      <c r="C87" s="32">
        <v>30</v>
      </c>
      <c r="D87" s="27">
        <v>45</v>
      </c>
      <c r="E87" s="28">
        <f t="shared" si="2"/>
        <v>15</v>
      </c>
      <c r="F87" s="32">
        <v>45</v>
      </c>
      <c r="G87" s="27">
        <v>60</v>
      </c>
      <c r="H87" s="28">
        <f t="shared" si="3"/>
        <v>15</v>
      </c>
      <c r="I87" s="51"/>
      <c r="J87" s="35"/>
      <c r="K87" s="51"/>
      <c r="L87" s="35"/>
      <c r="W87" s="19"/>
    </row>
    <row r="88" spans="2:23" ht="14.85" customHeight="1">
      <c r="B88" s="25">
        <v>44141</v>
      </c>
      <c r="C88" s="32">
        <v>35</v>
      </c>
      <c r="D88" s="27">
        <v>55</v>
      </c>
      <c r="E88" s="28">
        <f t="shared" si="2"/>
        <v>20</v>
      </c>
      <c r="F88" s="32">
        <v>52.5</v>
      </c>
      <c r="G88" s="27">
        <v>72.5</v>
      </c>
      <c r="H88" s="28">
        <f t="shared" si="3"/>
        <v>20</v>
      </c>
      <c r="I88" s="51"/>
      <c r="J88" s="35"/>
      <c r="K88" s="51"/>
      <c r="L88" s="35"/>
      <c r="W88" s="19"/>
    </row>
    <row r="89" spans="2:23" ht="14.85" customHeight="1">
      <c r="B89" s="25">
        <v>44134</v>
      </c>
      <c r="C89" s="32">
        <v>35</v>
      </c>
      <c r="D89" s="27">
        <v>55</v>
      </c>
      <c r="E89" s="28">
        <f t="shared" si="2"/>
        <v>20</v>
      </c>
      <c r="F89" s="32">
        <v>55</v>
      </c>
      <c r="G89" s="27">
        <v>75</v>
      </c>
      <c r="H89" s="28">
        <f t="shared" si="3"/>
        <v>20</v>
      </c>
      <c r="I89" s="51"/>
      <c r="J89" s="35"/>
      <c r="K89" s="51"/>
      <c r="L89" s="35"/>
      <c r="W89" s="19"/>
    </row>
    <row r="90" spans="2:23" ht="14.85" customHeight="1">
      <c r="B90" s="25">
        <v>44127</v>
      </c>
      <c r="C90" s="32">
        <v>32.5</v>
      </c>
      <c r="D90" s="27">
        <v>59</v>
      </c>
      <c r="E90" s="28">
        <f t="shared" si="2"/>
        <v>26.5</v>
      </c>
      <c r="F90" s="32">
        <v>52.5</v>
      </c>
      <c r="G90" s="27">
        <v>79.999999999999986</v>
      </c>
      <c r="H90" s="28">
        <f t="shared" si="3"/>
        <v>27.499999999999986</v>
      </c>
      <c r="I90" s="51"/>
      <c r="J90" s="35"/>
      <c r="K90" s="51"/>
      <c r="L90" s="35"/>
      <c r="W90" s="19"/>
    </row>
    <row r="91" spans="2:23" ht="14.85" customHeight="1">
      <c r="B91" s="25">
        <v>44120</v>
      </c>
      <c r="C91" s="32">
        <v>37.5</v>
      </c>
      <c r="D91" s="27">
        <v>63</v>
      </c>
      <c r="E91" s="28">
        <f t="shared" si="2"/>
        <v>25.5</v>
      </c>
      <c r="F91" s="32">
        <v>52.5</v>
      </c>
      <c r="G91" s="27">
        <v>84.999999999999972</v>
      </c>
      <c r="H91" s="28">
        <f t="shared" si="3"/>
        <v>32.499999999999972</v>
      </c>
      <c r="I91" s="51"/>
      <c r="J91" s="35"/>
      <c r="K91" s="51"/>
      <c r="L91" s="35"/>
      <c r="W91" s="19"/>
    </row>
    <row r="92" spans="2:23" ht="14.85" customHeight="1">
      <c r="B92" s="25">
        <v>44113</v>
      </c>
      <c r="C92" s="32">
        <v>35</v>
      </c>
      <c r="D92" s="27">
        <v>67</v>
      </c>
      <c r="E92" s="28">
        <f t="shared" si="2"/>
        <v>32</v>
      </c>
      <c r="F92" s="32">
        <v>55</v>
      </c>
      <c r="G92" s="27">
        <v>89.999999999999972</v>
      </c>
      <c r="H92" s="28">
        <f t="shared" si="3"/>
        <v>34.999999999999972</v>
      </c>
      <c r="I92" s="51"/>
      <c r="J92" s="35"/>
      <c r="K92" s="51"/>
      <c r="L92" s="35"/>
      <c r="W92" s="19"/>
    </row>
    <row r="93" spans="2:23" ht="14.85" customHeight="1">
      <c r="B93" s="25">
        <v>44106</v>
      </c>
      <c r="C93" s="32">
        <v>37.5</v>
      </c>
      <c r="D93" s="27">
        <v>71</v>
      </c>
      <c r="E93" s="28">
        <f t="shared" si="2"/>
        <v>33.5</v>
      </c>
      <c r="F93" s="32">
        <v>60</v>
      </c>
      <c r="G93" s="27">
        <v>94.999999999999986</v>
      </c>
      <c r="H93" s="28">
        <f t="shared" si="3"/>
        <v>34.999999999999986</v>
      </c>
      <c r="I93" s="51"/>
      <c r="J93" s="35"/>
      <c r="K93" s="51"/>
      <c r="L93" s="35"/>
      <c r="W93" s="19"/>
    </row>
    <row r="94" spans="2:23" ht="14.85" customHeight="1">
      <c r="B94" s="25">
        <v>44099</v>
      </c>
      <c r="C94" s="32">
        <v>40</v>
      </c>
      <c r="D94" s="27">
        <v>75</v>
      </c>
      <c r="E94" s="28">
        <f t="shared" si="2"/>
        <v>35</v>
      </c>
      <c r="F94" s="32">
        <v>60</v>
      </c>
      <c r="G94" s="27">
        <v>100</v>
      </c>
      <c r="H94" s="28">
        <f t="shared" si="3"/>
        <v>40</v>
      </c>
      <c r="I94" s="51"/>
      <c r="J94" s="35"/>
      <c r="K94" s="51"/>
      <c r="L94" s="35"/>
      <c r="W94" s="19"/>
    </row>
    <row r="95" spans="2:23" ht="14.85" customHeight="1">
      <c r="B95" s="25">
        <v>44092</v>
      </c>
      <c r="C95" s="32">
        <v>37.5</v>
      </c>
      <c r="D95" s="27">
        <v>76.875</v>
      </c>
      <c r="E95" s="28">
        <f t="shared" si="2"/>
        <v>39.375</v>
      </c>
      <c r="F95" s="32">
        <v>55</v>
      </c>
      <c r="G95" s="27">
        <v>100</v>
      </c>
      <c r="H95" s="28">
        <f t="shared" si="3"/>
        <v>45</v>
      </c>
      <c r="I95" s="51"/>
      <c r="J95" s="35"/>
      <c r="K95" s="51"/>
      <c r="L95" s="35"/>
      <c r="W95" s="19"/>
    </row>
    <row r="96" spans="2:23" ht="14.85" customHeight="1">
      <c r="B96" s="25">
        <v>44085</v>
      </c>
      <c r="C96" s="32">
        <v>40</v>
      </c>
      <c r="D96" s="27">
        <v>78.75</v>
      </c>
      <c r="E96" s="28">
        <f t="shared" si="2"/>
        <v>38.75</v>
      </c>
      <c r="F96" s="32">
        <v>60</v>
      </c>
      <c r="G96" s="27">
        <v>100</v>
      </c>
      <c r="H96" s="28">
        <f t="shared" si="3"/>
        <v>40</v>
      </c>
      <c r="I96" s="51"/>
      <c r="J96" s="35"/>
      <c r="K96" s="51"/>
      <c r="L96" s="35"/>
      <c r="W96" s="19"/>
    </row>
    <row r="97" spans="2:23" ht="14.85" customHeight="1">
      <c r="B97" s="25">
        <v>44064</v>
      </c>
      <c r="C97" s="32">
        <v>42.5</v>
      </c>
      <c r="D97" s="27">
        <v>80.625</v>
      </c>
      <c r="E97" s="28">
        <f t="shared" si="2"/>
        <v>38.125</v>
      </c>
      <c r="F97" s="32">
        <v>62.5</v>
      </c>
      <c r="G97" s="27">
        <v>100</v>
      </c>
      <c r="H97" s="28">
        <f t="shared" si="3"/>
        <v>37.5</v>
      </c>
      <c r="I97" s="51"/>
      <c r="J97" s="35"/>
      <c r="K97" s="51"/>
      <c r="L97" s="35"/>
      <c r="W97" s="19"/>
    </row>
    <row r="98" spans="2:23" ht="14.85" customHeight="1">
      <c r="B98" s="25">
        <v>44057</v>
      </c>
      <c r="C98" s="32">
        <v>37.5</v>
      </c>
      <c r="D98" s="27">
        <v>82.5</v>
      </c>
      <c r="E98" s="28">
        <f t="shared" si="2"/>
        <v>45</v>
      </c>
      <c r="F98" s="32">
        <v>55</v>
      </c>
      <c r="G98" s="27">
        <v>100</v>
      </c>
      <c r="H98" s="28">
        <f t="shared" si="3"/>
        <v>45</v>
      </c>
      <c r="I98" s="51"/>
      <c r="J98" s="35"/>
      <c r="K98" s="51"/>
      <c r="L98" s="35"/>
      <c r="W98" s="19"/>
    </row>
    <row r="99" spans="2:23" ht="14.85" customHeight="1">
      <c r="B99" s="25">
        <v>44050</v>
      </c>
      <c r="C99" s="32">
        <v>40</v>
      </c>
      <c r="D99" s="27">
        <v>90.999999999999986</v>
      </c>
      <c r="E99" s="28">
        <f t="shared" si="2"/>
        <v>50.999999999999986</v>
      </c>
      <c r="F99" s="32">
        <v>55</v>
      </c>
      <c r="G99" s="27">
        <v>111</v>
      </c>
      <c r="H99" s="28">
        <f t="shared" si="3"/>
        <v>56</v>
      </c>
      <c r="I99" s="51"/>
      <c r="J99" s="35"/>
      <c r="K99" s="51"/>
      <c r="L99" s="35"/>
      <c r="W99" s="19"/>
    </row>
    <row r="100" spans="2:23" ht="14.85" customHeight="1">
      <c r="B100" s="25">
        <v>44043</v>
      </c>
      <c r="C100" s="32">
        <v>42.5</v>
      </c>
      <c r="D100" s="27">
        <v>99.499999999999972</v>
      </c>
      <c r="E100" s="28">
        <f t="shared" si="2"/>
        <v>56.999999999999972</v>
      </c>
      <c r="F100" s="32">
        <v>60</v>
      </c>
      <c r="G100" s="27">
        <v>122</v>
      </c>
      <c r="H100" s="28">
        <f t="shared" si="3"/>
        <v>62</v>
      </c>
      <c r="I100" s="51"/>
      <c r="J100" s="35"/>
      <c r="K100" s="51"/>
      <c r="L100" s="35"/>
      <c r="W100" s="19"/>
    </row>
    <row r="101" spans="2:23" ht="14.85" customHeight="1">
      <c r="B101" s="25">
        <v>44036</v>
      </c>
      <c r="C101" s="32">
        <v>40</v>
      </c>
      <c r="D101" s="27">
        <v>107.99999999999997</v>
      </c>
      <c r="E101" s="28">
        <f t="shared" si="2"/>
        <v>67.999999999999972</v>
      </c>
      <c r="F101" s="32">
        <v>62.5</v>
      </c>
      <c r="G101" s="27">
        <v>133</v>
      </c>
      <c r="H101" s="28">
        <f t="shared" si="3"/>
        <v>70.5</v>
      </c>
      <c r="I101" s="51"/>
      <c r="J101" s="35"/>
      <c r="K101" s="51"/>
      <c r="L101" s="35"/>
      <c r="W101" s="19"/>
    </row>
    <row r="102" spans="2:23" ht="14.85" customHeight="1">
      <c r="B102" s="25">
        <v>44029</v>
      </c>
      <c r="C102" s="32">
        <v>45</v>
      </c>
      <c r="D102" s="27">
        <v>116.49999999999999</v>
      </c>
      <c r="E102" s="28">
        <f t="shared" si="2"/>
        <v>71.499999999999986</v>
      </c>
      <c r="F102" s="32">
        <v>62.5</v>
      </c>
      <c r="G102" s="27">
        <v>144</v>
      </c>
      <c r="H102" s="28">
        <f t="shared" si="3"/>
        <v>81.5</v>
      </c>
      <c r="I102" s="51"/>
      <c r="J102" s="35"/>
      <c r="K102" s="51"/>
      <c r="L102" s="35"/>
      <c r="W102" s="19"/>
    </row>
    <row r="103" spans="2:23" ht="14.85" customHeight="1">
      <c r="B103" s="25">
        <v>44022</v>
      </c>
      <c r="C103" s="32">
        <v>50</v>
      </c>
      <c r="D103" s="27">
        <v>125</v>
      </c>
      <c r="E103" s="28">
        <f t="shared" si="2"/>
        <v>75</v>
      </c>
      <c r="F103" s="32">
        <v>72.5</v>
      </c>
      <c r="G103" s="27">
        <v>155</v>
      </c>
      <c r="H103" s="28">
        <f t="shared" si="3"/>
        <v>82.5</v>
      </c>
      <c r="I103" s="51"/>
      <c r="J103" s="35"/>
      <c r="K103" s="51"/>
      <c r="L103" s="35"/>
      <c r="W103" s="19"/>
    </row>
    <row r="104" spans="2:23" ht="14.85" customHeight="1">
      <c r="B104" s="25">
        <v>44015</v>
      </c>
      <c r="C104" s="32">
        <v>50</v>
      </c>
      <c r="D104" s="27">
        <v>131.25</v>
      </c>
      <c r="E104" s="28">
        <f t="shared" si="2"/>
        <v>81.25</v>
      </c>
      <c r="F104" s="32">
        <v>75</v>
      </c>
      <c r="G104" s="27">
        <v>161.25</v>
      </c>
      <c r="H104" s="28">
        <f t="shared" si="3"/>
        <v>86.25</v>
      </c>
      <c r="I104" s="51"/>
      <c r="J104" s="35"/>
      <c r="K104" s="51"/>
      <c r="L104" s="35"/>
      <c r="W104" s="19"/>
    </row>
    <row r="105" spans="2:23" ht="14.85" customHeight="1">
      <c r="B105" s="25">
        <v>44008</v>
      </c>
      <c r="C105" s="32">
        <v>55</v>
      </c>
      <c r="D105" s="27">
        <v>137.5</v>
      </c>
      <c r="E105" s="28">
        <f t="shared" si="2"/>
        <v>82.5</v>
      </c>
      <c r="F105" s="32">
        <v>80</v>
      </c>
      <c r="G105" s="27">
        <v>167.5</v>
      </c>
      <c r="H105" s="28">
        <f t="shared" si="3"/>
        <v>87.5</v>
      </c>
      <c r="I105" s="51"/>
      <c r="J105" s="35"/>
      <c r="K105" s="51"/>
      <c r="L105" s="35"/>
      <c r="W105" s="19"/>
    </row>
    <row r="106" spans="2:23" ht="14.85" customHeight="1">
      <c r="B106" s="25">
        <v>44001</v>
      </c>
      <c r="C106" s="32">
        <v>55</v>
      </c>
      <c r="D106" s="27">
        <v>143.75</v>
      </c>
      <c r="E106" s="28">
        <f t="shared" si="2"/>
        <v>88.75</v>
      </c>
      <c r="F106" s="32">
        <v>80</v>
      </c>
      <c r="G106" s="27">
        <v>173.75</v>
      </c>
      <c r="H106" s="28">
        <f t="shared" si="3"/>
        <v>93.75</v>
      </c>
      <c r="I106" s="51"/>
      <c r="J106" s="35"/>
      <c r="K106" s="51"/>
      <c r="L106" s="35"/>
      <c r="W106" s="19"/>
    </row>
    <row r="107" spans="2:23" ht="14.85" customHeight="1">
      <c r="B107" s="25">
        <v>43987</v>
      </c>
      <c r="C107" s="32">
        <v>60</v>
      </c>
      <c r="D107" s="27">
        <v>150</v>
      </c>
      <c r="E107" s="28">
        <f t="shared" si="2"/>
        <v>90</v>
      </c>
      <c r="F107" s="32">
        <v>85</v>
      </c>
      <c r="G107" s="27">
        <v>180</v>
      </c>
      <c r="H107" s="28">
        <f t="shared" si="3"/>
        <v>95</v>
      </c>
      <c r="I107" s="51"/>
      <c r="J107" s="35"/>
      <c r="K107" s="51"/>
      <c r="L107" s="35"/>
      <c r="W107" s="19"/>
    </row>
    <row r="108" spans="2:23" ht="14.85" customHeight="1">
      <c r="B108" s="25">
        <v>43980</v>
      </c>
      <c r="C108" s="32">
        <v>80</v>
      </c>
      <c r="D108" s="27">
        <v>162.99999999999997</v>
      </c>
      <c r="E108" s="28">
        <f t="shared" si="2"/>
        <v>82.999999999999972</v>
      </c>
      <c r="F108" s="32">
        <v>100</v>
      </c>
      <c r="G108" s="27">
        <v>189.99999999999997</v>
      </c>
      <c r="H108" s="28">
        <f t="shared" si="3"/>
        <v>89.999999999999972</v>
      </c>
      <c r="I108" s="51"/>
      <c r="J108" s="35"/>
      <c r="K108" s="51"/>
      <c r="L108" s="35"/>
      <c r="W108" s="19"/>
    </row>
    <row r="109" spans="2:23" ht="14.85" customHeight="1">
      <c r="B109" s="25">
        <v>43973</v>
      </c>
      <c r="C109" s="32">
        <v>90</v>
      </c>
      <c r="D109" s="27">
        <v>175.99999999999994</v>
      </c>
      <c r="E109" s="28">
        <f t="shared" si="2"/>
        <v>85.999999999999943</v>
      </c>
      <c r="F109" s="32">
        <v>115</v>
      </c>
      <c r="G109" s="27">
        <v>199.99999999999994</v>
      </c>
      <c r="H109" s="28">
        <f t="shared" si="3"/>
        <v>84.999999999999943</v>
      </c>
      <c r="I109" s="51"/>
      <c r="J109" s="35"/>
      <c r="K109" s="51"/>
      <c r="L109" s="35"/>
      <c r="W109" s="19"/>
    </row>
    <row r="110" spans="2:23" ht="14.85" customHeight="1">
      <c r="B110" s="25">
        <v>43966</v>
      </c>
      <c r="C110" s="32">
        <v>105</v>
      </c>
      <c r="D110" s="27">
        <v>188.99999999999994</v>
      </c>
      <c r="E110" s="28">
        <f t="shared" si="2"/>
        <v>83.999999999999943</v>
      </c>
      <c r="F110" s="32">
        <v>135</v>
      </c>
      <c r="G110" s="27">
        <v>209.99999999999994</v>
      </c>
      <c r="H110" s="28">
        <f t="shared" si="3"/>
        <v>74.999999999999943</v>
      </c>
      <c r="I110" s="51"/>
      <c r="J110" s="35"/>
      <c r="K110" s="51"/>
      <c r="L110" s="35"/>
      <c r="W110" s="19"/>
    </row>
    <row r="111" spans="2:23" ht="14.85" customHeight="1">
      <c r="B111" s="25">
        <v>43959</v>
      </c>
      <c r="C111" s="32">
        <v>127.5</v>
      </c>
      <c r="D111" s="27">
        <v>201.99999999999997</v>
      </c>
      <c r="E111" s="28">
        <f t="shared" si="2"/>
        <v>74.499999999999972</v>
      </c>
      <c r="F111" s="32">
        <v>142.5</v>
      </c>
      <c r="G111" s="27">
        <v>219.99999999999997</v>
      </c>
      <c r="H111" s="28">
        <f t="shared" si="3"/>
        <v>77.499999999999972</v>
      </c>
      <c r="I111" s="51"/>
      <c r="J111" s="35"/>
      <c r="K111" s="51"/>
      <c r="L111" s="35"/>
      <c r="W111" s="19"/>
    </row>
    <row r="112" spans="2:23" ht="14.85" customHeight="1">
      <c r="B112" s="25">
        <v>43952</v>
      </c>
      <c r="C112" s="32">
        <v>130</v>
      </c>
      <c r="D112" s="27">
        <v>215</v>
      </c>
      <c r="E112" s="28">
        <f t="shared" si="2"/>
        <v>85</v>
      </c>
      <c r="F112" s="32">
        <v>142.5</v>
      </c>
      <c r="G112" s="27">
        <v>230</v>
      </c>
      <c r="H112" s="28">
        <f t="shared" si="3"/>
        <v>87.5</v>
      </c>
      <c r="I112" s="51"/>
      <c r="J112" s="35"/>
      <c r="K112" s="51"/>
      <c r="L112" s="35"/>
      <c r="W112" s="19"/>
    </row>
    <row r="113" spans="2:23" ht="14.85" customHeight="1">
      <c r="B113" s="25">
        <v>43945</v>
      </c>
      <c r="C113" s="32">
        <v>140</v>
      </c>
      <c r="D113" s="27">
        <v>230.83333333333329</v>
      </c>
      <c r="E113" s="28">
        <f t="shared" si="2"/>
        <v>90.833333333333286</v>
      </c>
      <c r="F113" s="32">
        <v>150</v>
      </c>
      <c r="G113" s="27">
        <v>246.66666666666663</v>
      </c>
      <c r="H113" s="28">
        <f t="shared" si="3"/>
        <v>96.666666666666629</v>
      </c>
      <c r="I113" s="51"/>
      <c r="J113" s="35"/>
      <c r="K113" s="51"/>
      <c r="L113" s="35"/>
      <c r="W113" s="19"/>
    </row>
    <row r="114" spans="2:23" ht="14.85" customHeight="1">
      <c r="B114" s="25">
        <v>43938</v>
      </c>
      <c r="C114" s="32">
        <v>145</v>
      </c>
      <c r="D114" s="27">
        <v>246.66666666666657</v>
      </c>
      <c r="E114" s="28">
        <f t="shared" si="2"/>
        <v>101.66666666666657</v>
      </c>
      <c r="F114" s="32">
        <v>150</v>
      </c>
      <c r="G114" s="27">
        <v>263.33333333333326</v>
      </c>
      <c r="H114" s="28">
        <f t="shared" si="3"/>
        <v>113.33333333333326</v>
      </c>
      <c r="I114" s="51"/>
      <c r="J114" s="35"/>
      <c r="K114" s="51"/>
      <c r="L114" s="35"/>
      <c r="W114" s="19"/>
    </row>
    <row r="115" spans="2:23" ht="14.85" customHeight="1">
      <c r="B115" s="25">
        <v>43930</v>
      </c>
      <c r="C115" s="32">
        <v>185</v>
      </c>
      <c r="D115" s="27">
        <v>262.49999999999989</v>
      </c>
      <c r="E115" s="28">
        <f t="shared" si="2"/>
        <v>77.499999999999886</v>
      </c>
      <c r="F115" s="32">
        <v>185</v>
      </c>
      <c r="G115" s="27">
        <v>279.99999999999989</v>
      </c>
      <c r="H115" s="28">
        <f t="shared" si="3"/>
        <v>94.999999999999886</v>
      </c>
      <c r="I115" s="51"/>
      <c r="J115" s="35"/>
      <c r="K115" s="51"/>
      <c r="L115" s="35"/>
      <c r="W115" s="19"/>
    </row>
    <row r="116" spans="2:23" ht="14.85" customHeight="1">
      <c r="B116" s="25">
        <v>43924</v>
      </c>
      <c r="C116" s="32">
        <v>215</v>
      </c>
      <c r="D116" s="27">
        <v>278.33333333333326</v>
      </c>
      <c r="E116" s="28">
        <f t="shared" si="2"/>
        <v>63.333333333333258</v>
      </c>
      <c r="F116" s="32">
        <v>215</v>
      </c>
      <c r="G116" s="27">
        <v>296.66666666666657</v>
      </c>
      <c r="H116" s="28">
        <f t="shared" si="3"/>
        <v>81.666666666666572</v>
      </c>
      <c r="I116" s="51"/>
      <c r="J116" s="35"/>
      <c r="K116" s="51"/>
      <c r="L116" s="35"/>
      <c r="W116" s="19"/>
    </row>
    <row r="117" spans="2:23" ht="14.85" customHeight="1">
      <c r="B117" s="25">
        <v>43917</v>
      </c>
      <c r="C117" s="32">
        <v>237.5</v>
      </c>
      <c r="D117" s="27">
        <v>294.16666666666663</v>
      </c>
      <c r="E117" s="28">
        <f t="shared" si="2"/>
        <v>56.666666666666629</v>
      </c>
      <c r="F117" s="32">
        <v>237.5</v>
      </c>
      <c r="G117" s="27">
        <v>313.33333333333326</v>
      </c>
      <c r="H117" s="28">
        <f t="shared" si="3"/>
        <v>75.833333333333258</v>
      </c>
      <c r="I117" s="51"/>
      <c r="J117" s="35"/>
      <c r="K117" s="51"/>
      <c r="L117" s="35"/>
      <c r="W117" s="19"/>
    </row>
    <row r="118" spans="2:23" ht="14.85" customHeight="1">
      <c r="B118" s="25">
        <v>43910</v>
      </c>
      <c r="C118" s="32">
        <v>275</v>
      </c>
      <c r="D118" s="27">
        <v>310</v>
      </c>
      <c r="E118" s="28">
        <f t="shared" si="2"/>
        <v>35</v>
      </c>
      <c r="F118" s="32">
        <v>293.75</v>
      </c>
      <c r="G118" s="27">
        <v>330</v>
      </c>
      <c r="H118" s="28">
        <f t="shared" si="3"/>
        <v>36.25</v>
      </c>
      <c r="I118" s="51"/>
      <c r="J118" s="35"/>
      <c r="K118" s="51"/>
      <c r="L118" s="35"/>
      <c r="W118" s="19"/>
    </row>
    <row r="119" spans="2:23" ht="14.85" customHeight="1">
      <c r="B119" s="25">
        <v>43906</v>
      </c>
      <c r="C119" s="32">
        <v>150</v>
      </c>
      <c r="D119" s="27">
        <v>165</v>
      </c>
      <c r="E119" s="28">
        <f t="shared" si="2"/>
        <v>15</v>
      </c>
      <c r="F119" s="32">
        <v>165</v>
      </c>
      <c r="G119" s="27">
        <v>185</v>
      </c>
      <c r="H119" s="28">
        <f t="shared" si="3"/>
        <v>20</v>
      </c>
      <c r="I119" s="51"/>
      <c r="J119" s="35"/>
      <c r="K119" s="51"/>
      <c r="L119" s="35"/>
      <c r="W119" s="19"/>
    </row>
    <row r="120" spans="2:23" ht="14.85" customHeight="1">
      <c r="B120" s="25">
        <v>43896</v>
      </c>
      <c r="C120" s="32">
        <v>70</v>
      </c>
      <c r="D120" s="27">
        <v>90</v>
      </c>
      <c r="E120" s="28">
        <f t="shared" si="2"/>
        <v>20</v>
      </c>
      <c r="F120" s="32">
        <v>90</v>
      </c>
      <c r="G120" s="27">
        <v>115</v>
      </c>
      <c r="H120" s="28">
        <f t="shared" si="3"/>
        <v>25</v>
      </c>
      <c r="I120" s="51"/>
      <c r="J120" s="35"/>
      <c r="K120" s="51"/>
      <c r="L120" s="35"/>
      <c r="W120" s="19"/>
    </row>
    <row r="121" spans="2:23" ht="14.85" customHeight="1">
      <c r="B121" s="25">
        <v>43893</v>
      </c>
      <c r="C121" s="32">
        <v>70</v>
      </c>
      <c r="D121" s="27">
        <v>85.625</v>
      </c>
      <c r="E121" s="28">
        <f t="shared" si="2"/>
        <v>15.625</v>
      </c>
      <c r="F121" s="32">
        <v>90</v>
      </c>
      <c r="G121" s="27">
        <v>110</v>
      </c>
      <c r="H121" s="28">
        <f t="shared" si="3"/>
        <v>20</v>
      </c>
      <c r="I121" s="51"/>
      <c r="J121" s="35"/>
      <c r="K121" s="51"/>
      <c r="L121" s="35"/>
      <c r="W121" s="19"/>
    </row>
    <row r="122" spans="2:23" ht="14.85" customHeight="1">
      <c r="B122" s="25">
        <v>43882</v>
      </c>
      <c r="C122" s="32">
        <v>41.5</v>
      </c>
      <c r="D122" s="27">
        <v>81.25</v>
      </c>
      <c r="E122" s="28">
        <f t="shared" si="2"/>
        <v>39.75</v>
      </c>
      <c r="F122" s="32">
        <v>62.5</v>
      </c>
      <c r="G122" s="27">
        <v>105</v>
      </c>
      <c r="H122" s="28">
        <f t="shared" si="3"/>
        <v>42.5</v>
      </c>
      <c r="I122" s="51"/>
      <c r="J122" s="35"/>
      <c r="K122" s="51"/>
      <c r="L122" s="35"/>
      <c r="W122" s="19"/>
    </row>
    <row r="123" spans="2:23" ht="14.85" customHeight="1">
      <c r="B123" s="25">
        <v>43875</v>
      </c>
      <c r="C123" s="32">
        <v>40</v>
      </c>
      <c r="D123" s="27">
        <v>76.875</v>
      </c>
      <c r="E123" s="28">
        <f t="shared" si="2"/>
        <v>36.875</v>
      </c>
      <c r="F123" s="32">
        <v>60</v>
      </c>
      <c r="G123" s="27">
        <v>100</v>
      </c>
      <c r="H123" s="28">
        <f t="shared" si="3"/>
        <v>40</v>
      </c>
      <c r="I123" s="51"/>
      <c r="J123" s="35"/>
      <c r="K123" s="51"/>
      <c r="L123" s="35"/>
      <c r="W123" s="19"/>
    </row>
    <row r="124" spans="2:23" ht="14.85" customHeight="1">
      <c r="B124" s="25">
        <v>43868</v>
      </c>
      <c r="C124" s="32">
        <v>37</v>
      </c>
      <c r="D124" s="27">
        <v>72.5</v>
      </c>
      <c r="E124" s="28">
        <f t="shared" si="2"/>
        <v>35.5</v>
      </c>
      <c r="F124" s="32">
        <v>60</v>
      </c>
      <c r="G124" s="27">
        <v>95</v>
      </c>
      <c r="H124" s="28">
        <f t="shared" si="3"/>
        <v>35</v>
      </c>
      <c r="I124" s="51"/>
      <c r="J124" s="35"/>
      <c r="K124" s="51"/>
      <c r="L124" s="35"/>
      <c r="W124" s="19"/>
    </row>
    <row r="125" spans="2:23" ht="14.85" customHeight="1">
      <c r="B125" s="25">
        <v>43861</v>
      </c>
      <c r="C125" s="32">
        <v>42.5</v>
      </c>
      <c r="D125" s="27">
        <v>72.5</v>
      </c>
      <c r="E125" s="28">
        <f t="shared" si="2"/>
        <v>30</v>
      </c>
      <c r="F125" s="32">
        <v>62.5</v>
      </c>
      <c r="G125" s="27">
        <v>95</v>
      </c>
      <c r="H125" s="28">
        <f t="shared" si="3"/>
        <v>32.5</v>
      </c>
      <c r="I125" s="51"/>
      <c r="J125" s="35"/>
      <c r="K125" s="51"/>
      <c r="L125" s="35"/>
      <c r="W125" s="19"/>
    </row>
    <row r="126" spans="2:23" ht="14.85" customHeight="1">
      <c r="B126" s="25">
        <v>43854</v>
      </c>
      <c r="C126" s="32">
        <v>40</v>
      </c>
      <c r="D126" s="27">
        <v>72.5</v>
      </c>
      <c r="E126" s="28">
        <f t="shared" si="2"/>
        <v>32.5</v>
      </c>
      <c r="F126" s="32">
        <v>57.5</v>
      </c>
      <c r="G126" s="27">
        <v>95</v>
      </c>
      <c r="H126" s="28">
        <f t="shared" si="3"/>
        <v>37.5</v>
      </c>
      <c r="I126" s="51"/>
      <c r="J126" s="35"/>
      <c r="K126" s="51"/>
      <c r="L126" s="35"/>
      <c r="W126" s="19"/>
    </row>
    <row r="127" spans="2:23" ht="14.85" customHeight="1">
      <c r="B127" s="25">
        <v>43847</v>
      </c>
      <c r="C127" s="32">
        <v>40</v>
      </c>
      <c r="D127" s="27">
        <v>72.5</v>
      </c>
      <c r="E127" s="28">
        <f t="shared" si="2"/>
        <v>32.5</v>
      </c>
      <c r="F127" s="32">
        <v>55</v>
      </c>
      <c r="G127" s="27">
        <v>95</v>
      </c>
      <c r="H127" s="28">
        <f t="shared" si="3"/>
        <v>40</v>
      </c>
      <c r="I127" s="51">
        <v>42</v>
      </c>
      <c r="J127" s="35"/>
      <c r="K127" s="51"/>
      <c r="L127" s="35"/>
      <c r="W127" s="19"/>
    </row>
    <row r="128" spans="2:23" ht="14.85" customHeight="1">
      <c r="B128" s="25">
        <v>43805</v>
      </c>
      <c r="C128" s="32">
        <v>47.5</v>
      </c>
      <c r="D128" s="27">
        <v>77.5</v>
      </c>
      <c r="E128" s="28">
        <f t="shared" si="2"/>
        <v>30</v>
      </c>
      <c r="F128" s="32">
        <v>60</v>
      </c>
      <c r="G128" s="27">
        <v>95</v>
      </c>
      <c r="H128" s="28">
        <f t="shared" si="3"/>
        <v>35</v>
      </c>
      <c r="I128" s="51"/>
      <c r="J128" s="35"/>
      <c r="K128" s="51"/>
      <c r="L128" s="35"/>
      <c r="W128" s="19"/>
    </row>
    <row r="129" spans="2:23" ht="14.85" customHeight="1">
      <c r="B129" s="25">
        <v>43798</v>
      </c>
      <c r="C129" s="32">
        <v>47.5</v>
      </c>
      <c r="D129" s="27">
        <v>79.166666666666657</v>
      </c>
      <c r="E129" s="28">
        <f t="shared" si="2"/>
        <v>31.666666666666657</v>
      </c>
      <c r="F129" s="32">
        <v>65</v>
      </c>
      <c r="G129" s="27">
        <v>96.666666666666657</v>
      </c>
      <c r="H129" s="28">
        <f t="shared" si="3"/>
        <v>31.666666666666657</v>
      </c>
      <c r="I129" s="51"/>
      <c r="J129" s="35"/>
      <c r="K129" s="51"/>
      <c r="L129" s="35"/>
      <c r="W129" s="19"/>
    </row>
    <row r="130" spans="2:23" ht="14.85" customHeight="1">
      <c r="B130" s="25">
        <v>43784</v>
      </c>
      <c r="C130" s="32">
        <v>48</v>
      </c>
      <c r="D130" s="27">
        <v>80.833333333333329</v>
      </c>
      <c r="E130" s="28">
        <f t="shared" si="2"/>
        <v>32.833333333333329</v>
      </c>
      <c r="F130" s="32">
        <v>62.5</v>
      </c>
      <c r="G130" s="27">
        <v>98.333333333333329</v>
      </c>
      <c r="H130" s="28">
        <f t="shared" si="3"/>
        <v>35.833333333333329</v>
      </c>
      <c r="I130" s="51">
        <v>48</v>
      </c>
      <c r="J130" s="35"/>
      <c r="K130" s="51"/>
      <c r="L130" s="35"/>
      <c r="W130" s="19"/>
    </row>
    <row r="131" spans="2:23" ht="14.85" customHeight="1">
      <c r="B131" s="25">
        <v>43777</v>
      </c>
      <c r="C131" s="32">
        <v>47.5</v>
      </c>
      <c r="D131" s="27">
        <v>82.5</v>
      </c>
      <c r="E131" s="28">
        <f t="shared" si="2"/>
        <v>35</v>
      </c>
      <c r="F131" s="32">
        <v>62.5</v>
      </c>
      <c r="G131" s="27">
        <v>100</v>
      </c>
      <c r="H131" s="28">
        <f t="shared" si="3"/>
        <v>37.5</v>
      </c>
      <c r="I131" s="51"/>
      <c r="J131" s="35"/>
      <c r="K131" s="51"/>
      <c r="L131" s="35"/>
      <c r="W131" s="19"/>
    </row>
    <row r="132" spans="2:23" ht="14.85" customHeight="1">
      <c r="B132" s="25">
        <v>43763</v>
      </c>
      <c r="C132" s="32">
        <v>52.5</v>
      </c>
      <c r="D132" s="27">
        <v>82.5</v>
      </c>
      <c r="E132" s="28">
        <f t="shared" si="2"/>
        <v>30</v>
      </c>
      <c r="F132" s="32">
        <v>66.5</v>
      </c>
      <c r="G132" s="27">
        <v>100.625</v>
      </c>
      <c r="H132" s="28">
        <f t="shared" si="3"/>
        <v>34.125</v>
      </c>
      <c r="I132" s="51"/>
      <c r="J132" s="35"/>
      <c r="K132" s="51"/>
      <c r="L132" s="35"/>
      <c r="W132" s="19"/>
    </row>
    <row r="133" spans="2:23" ht="14.85" customHeight="1">
      <c r="B133" s="25">
        <v>43756</v>
      </c>
      <c r="C133" s="32">
        <v>52.5</v>
      </c>
      <c r="D133" s="27">
        <v>82.5</v>
      </c>
      <c r="E133" s="28">
        <f t="shared" si="2"/>
        <v>30</v>
      </c>
      <c r="F133" s="32">
        <v>65</v>
      </c>
      <c r="G133" s="27">
        <v>101.25</v>
      </c>
      <c r="H133" s="28">
        <f t="shared" si="3"/>
        <v>36.25</v>
      </c>
      <c r="I133" s="51"/>
      <c r="J133" s="35"/>
      <c r="K133" s="51"/>
      <c r="L133" s="35"/>
      <c r="W133" s="19"/>
    </row>
    <row r="134" spans="2:23" ht="14.85" customHeight="1">
      <c r="B134" s="25">
        <v>43749</v>
      </c>
      <c r="C134" s="32">
        <v>52.5</v>
      </c>
      <c r="D134" s="27">
        <v>82.5</v>
      </c>
      <c r="E134" s="28">
        <f t="shared" ref="E134:E197" si="4">D134-C134</f>
        <v>30</v>
      </c>
      <c r="F134" s="32">
        <v>65</v>
      </c>
      <c r="G134" s="27">
        <v>101.875</v>
      </c>
      <c r="H134" s="28">
        <f t="shared" ref="H134:H197" si="5">G134-F134</f>
        <v>36.875</v>
      </c>
      <c r="I134" s="51"/>
      <c r="J134" s="35"/>
      <c r="K134" s="51"/>
      <c r="L134" s="35"/>
      <c r="W134" s="19"/>
    </row>
    <row r="135" spans="2:23" ht="14.85" customHeight="1">
      <c r="B135" s="25">
        <v>43742</v>
      </c>
      <c r="C135" s="32">
        <v>57.5</v>
      </c>
      <c r="D135" s="27">
        <v>82.5</v>
      </c>
      <c r="E135" s="28">
        <f t="shared" si="4"/>
        <v>25</v>
      </c>
      <c r="F135" s="32">
        <v>70</v>
      </c>
      <c r="G135" s="27">
        <v>102.5</v>
      </c>
      <c r="H135" s="28">
        <f t="shared" si="5"/>
        <v>32.5</v>
      </c>
      <c r="I135" s="51"/>
      <c r="J135" s="35"/>
      <c r="K135" s="51"/>
      <c r="L135" s="35"/>
      <c r="W135" s="19"/>
    </row>
    <row r="136" spans="2:23" ht="14.85" customHeight="1">
      <c r="B136" s="25">
        <v>43735</v>
      </c>
      <c r="C136" s="32">
        <v>55</v>
      </c>
      <c r="D136" s="27">
        <v>83.125</v>
      </c>
      <c r="E136" s="28">
        <f t="shared" si="4"/>
        <v>28.125</v>
      </c>
      <c r="F136" s="32">
        <v>70</v>
      </c>
      <c r="G136" s="27">
        <v>103.125</v>
      </c>
      <c r="H136" s="28">
        <f t="shared" si="5"/>
        <v>33.125</v>
      </c>
      <c r="I136" s="51"/>
      <c r="J136" s="35"/>
      <c r="K136" s="51"/>
      <c r="L136" s="35"/>
      <c r="W136" s="19"/>
    </row>
    <row r="137" spans="2:23" ht="14.85" customHeight="1">
      <c r="B137" s="25">
        <v>43728</v>
      </c>
      <c r="C137" s="32">
        <v>55</v>
      </c>
      <c r="D137" s="27">
        <v>83.75</v>
      </c>
      <c r="E137" s="28">
        <f t="shared" si="4"/>
        <v>28.75</v>
      </c>
      <c r="F137" s="32">
        <v>67.5</v>
      </c>
      <c r="G137" s="27">
        <v>103.75</v>
      </c>
      <c r="H137" s="28">
        <f t="shared" si="5"/>
        <v>36.25</v>
      </c>
      <c r="I137" s="51"/>
      <c r="J137" s="35"/>
      <c r="K137" s="51"/>
      <c r="L137" s="35"/>
      <c r="W137" s="19"/>
    </row>
    <row r="138" spans="2:23" ht="14.85" customHeight="1">
      <c r="B138" s="25">
        <v>43707</v>
      </c>
      <c r="C138" s="32">
        <v>55</v>
      </c>
      <c r="D138" s="27">
        <v>84.375</v>
      </c>
      <c r="E138" s="28">
        <f t="shared" si="4"/>
        <v>29.375</v>
      </c>
      <c r="F138" s="32">
        <v>70</v>
      </c>
      <c r="G138" s="27">
        <v>104.375</v>
      </c>
      <c r="H138" s="28">
        <f t="shared" si="5"/>
        <v>34.375</v>
      </c>
      <c r="I138" s="51"/>
      <c r="J138" s="35"/>
      <c r="K138" s="51"/>
      <c r="L138" s="35"/>
      <c r="W138" s="19"/>
    </row>
    <row r="139" spans="2:23" ht="14.85" customHeight="1">
      <c r="B139" s="25">
        <v>43700</v>
      </c>
      <c r="C139" s="32">
        <v>60</v>
      </c>
      <c r="D139" s="27">
        <v>85</v>
      </c>
      <c r="E139" s="28">
        <f t="shared" si="4"/>
        <v>25</v>
      </c>
      <c r="F139" s="32">
        <v>72.5</v>
      </c>
      <c r="G139" s="27">
        <v>105</v>
      </c>
      <c r="H139" s="28">
        <f t="shared" si="5"/>
        <v>32.5</v>
      </c>
      <c r="I139" s="51"/>
      <c r="J139" s="35"/>
      <c r="K139" s="51"/>
      <c r="L139" s="35"/>
      <c r="W139" s="19"/>
    </row>
    <row r="140" spans="2:23" ht="14.85" customHeight="1">
      <c r="B140" s="25">
        <v>43693</v>
      </c>
      <c r="C140" s="32">
        <v>57.5</v>
      </c>
      <c r="D140" s="27">
        <v>83.75</v>
      </c>
      <c r="E140" s="28">
        <f t="shared" si="4"/>
        <v>26.25</v>
      </c>
      <c r="F140" s="32">
        <v>72.5</v>
      </c>
      <c r="G140" s="27">
        <v>103.25</v>
      </c>
      <c r="H140" s="28">
        <f t="shared" si="5"/>
        <v>30.75</v>
      </c>
      <c r="I140" s="51"/>
      <c r="J140" s="35"/>
      <c r="K140" s="51"/>
      <c r="L140" s="35"/>
      <c r="W140" s="19"/>
    </row>
    <row r="141" spans="2:23" ht="14.85" customHeight="1">
      <c r="B141" s="25">
        <v>43686</v>
      </c>
      <c r="C141" s="32">
        <v>52.5</v>
      </c>
      <c r="D141" s="27">
        <v>82.5</v>
      </c>
      <c r="E141" s="28">
        <f t="shared" si="4"/>
        <v>30</v>
      </c>
      <c r="F141" s="32">
        <v>67.5</v>
      </c>
      <c r="G141" s="27">
        <v>101.5</v>
      </c>
      <c r="H141" s="28">
        <f t="shared" si="5"/>
        <v>34</v>
      </c>
      <c r="I141" s="51"/>
      <c r="J141" s="35"/>
      <c r="K141" s="51"/>
      <c r="L141" s="35"/>
      <c r="W141" s="19"/>
    </row>
    <row r="142" spans="2:23" ht="14.85" customHeight="1">
      <c r="B142" s="25">
        <v>43679</v>
      </c>
      <c r="C142" s="32">
        <v>50</v>
      </c>
      <c r="D142" s="27">
        <v>81.25</v>
      </c>
      <c r="E142" s="28">
        <f t="shared" si="4"/>
        <v>31.25</v>
      </c>
      <c r="F142" s="32">
        <v>65</v>
      </c>
      <c r="G142" s="27">
        <v>99.75</v>
      </c>
      <c r="H142" s="28">
        <f t="shared" si="5"/>
        <v>34.75</v>
      </c>
      <c r="I142" s="51"/>
      <c r="J142" s="35"/>
      <c r="K142" s="51"/>
      <c r="L142" s="35"/>
      <c r="W142" s="19"/>
    </row>
    <row r="143" spans="2:23" ht="14.85" customHeight="1">
      <c r="B143" s="25">
        <v>43665</v>
      </c>
      <c r="C143" s="32">
        <v>50</v>
      </c>
      <c r="D143" s="27">
        <v>80</v>
      </c>
      <c r="E143" s="28">
        <f t="shared" si="4"/>
        <v>30</v>
      </c>
      <c r="F143" s="32">
        <v>67.5</v>
      </c>
      <c r="G143" s="27">
        <v>98</v>
      </c>
      <c r="H143" s="28">
        <f t="shared" si="5"/>
        <v>30.5</v>
      </c>
      <c r="I143" s="51"/>
      <c r="J143" s="35"/>
      <c r="K143" s="51"/>
      <c r="L143" s="35"/>
      <c r="W143" s="19"/>
    </row>
    <row r="144" spans="2:23" ht="14.85" customHeight="1">
      <c r="B144" s="25">
        <v>43658</v>
      </c>
      <c r="C144" s="32">
        <v>50</v>
      </c>
      <c r="D144" s="27">
        <v>81.999999999999986</v>
      </c>
      <c r="E144" s="28">
        <f t="shared" si="4"/>
        <v>31.999999999999986</v>
      </c>
      <c r="F144" s="32">
        <v>67.5</v>
      </c>
      <c r="G144" s="27">
        <v>99.399999999999991</v>
      </c>
      <c r="H144" s="28">
        <f t="shared" si="5"/>
        <v>31.899999999999991</v>
      </c>
      <c r="I144" s="51"/>
      <c r="J144" s="35"/>
      <c r="K144" s="51"/>
      <c r="L144" s="35"/>
      <c r="W144" s="19"/>
    </row>
    <row r="145" spans="2:23" ht="14.85" customHeight="1">
      <c r="B145" s="25">
        <v>43651</v>
      </c>
      <c r="C145" s="32">
        <v>57.5</v>
      </c>
      <c r="D145" s="27">
        <v>83.999999999999972</v>
      </c>
      <c r="E145" s="28">
        <f t="shared" si="4"/>
        <v>26.499999999999972</v>
      </c>
      <c r="F145" s="32">
        <v>72.5</v>
      </c>
      <c r="G145" s="27">
        <v>100.79999999999998</v>
      </c>
      <c r="H145" s="28">
        <f t="shared" si="5"/>
        <v>28.299999999999983</v>
      </c>
      <c r="I145" s="51"/>
      <c r="J145" s="35"/>
      <c r="K145" s="51"/>
      <c r="L145" s="35"/>
      <c r="W145" s="19"/>
    </row>
    <row r="146" spans="2:23" ht="14.85" customHeight="1">
      <c r="B146" s="25">
        <v>43644</v>
      </c>
      <c r="C146" s="32">
        <v>57.5</v>
      </c>
      <c r="D146" s="27">
        <v>85.999999999999972</v>
      </c>
      <c r="E146" s="28">
        <f t="shared" si="4"/>
        <v>28.499999999999972</v>
      </c>
      <c r="F146" s="32">
        <v>72.5</v>
      </c>
      <c r="G146" s="27">
        <v>102.19999999999999</v>
      </c>
      <c r="H146" s="28">
        <f t="shared" si="5"/>
        <v>29.699999999999989</v>
      </c>
      <c r="I146" s="51"/>
      <c r="J146" s="35"/>
      <c r="K146" s="51"/>
      <c r="L146" s="35"/>
      <c r="W146" s="19"/>
    </row>
    <row r="147" spans="2:23" ht="14.85" customHeight="1">
      <c r="B147" s="25">
        <v>43637</v>
      </c>
      <c r="C147" s="32">
        <v>62.5</v>
      </c>
      <c r="D147" s="27">
        <v>87.999999999999986</v>
      </c>
      <c r="E147" s="28">
        <f t="shared" si="4"/>
        <v>25.499999999999986</v>
      </c>
      <c r="F147" s="32">
        <v>77.5</v>
      </c>
      <c r="G147" s="27">
        <v>103.6</v>
      </c>
      <c r="H147" s="28">
        <f t="shared" si="5"/>
        <v>26.099999999999994</v>
      </c>
      <c r="I147" s="51"/>
      <c r="J147" s="35"/>
      <c r="K147" s="51"/>
      <c r="L147" s="35"/>
      <c r="W147" s="19"/>
    </row>
    <row r="148" spans="2:23" ht="14.85" customHeight="1">
      <c r="B148" s="25">
        <v>43630</v>
      </c>
      <c r="C148" s="32">
        <v>65</v>
      </c>
      <c r="D148" s="27">
        <v>90</v>
      </c>
      <c r="E148" s="28">
        <f t="shared" si="4"/>
        <v>25</v>
      </c>
      <c r="F148" s="32">
        <v>80</v>
      </c>
      <c r="G148" s="27">
        <v>105</v>
      </c>
      <c r="H148" s="28">
        <f t="shared" si="5"/>
        <v>25</v>
      </c>
      <c r="I148" s="51"/>
      <c r="J148" s="35"/>
      <c r="K148" s="51"/>
      <c r="L148" s="35"/>
      <c r="W148" s="19"/>
    </row>
    <row r="149" spans="2:23" ht="14.85" customHeight="1">
      <c r="B149" s="25">
        <v>43616</v>
      </c>
      <c r="C149" s="32">
        <v>67.5</v>
      </c>
      <c r="D149" s="27">
        <v>87.5</v>
      </c>
      <c r="E149" s="28">
        <f t="shared" si="4"/>
        <v>20</v>
      </c>
      <c r="F149" s="32">
        <v>87.5</v>
      </c>
      <c r="G149" s="27">
        <v>103.25</v>
      </c>
      <c r="H149" s="28">
        <f t="shared" si="5"/>
        <v>15.75</v>
      </c>
      <c r="I149" s="51"/>
      <c r="J149" s="35"/>
      <c r="K149" s="51"/>
      <c r="L149" s="35"/>
      <c r="W149" s="19"/>
    </row>
    <row r="150" spans="2:23" ht="14.85" customHeight="1">
      <c r="B150" s="25">
        <v>43609</v>
      </c>
      <c r="C150" s="32">
        <v>65</v>
      </c>
      <c r="D150" s="27">
        <v>85</v>
      </c>
      <c r="E150" s="28">
        <f t="shared" si="4"/>
        <v>20</v>
      </c>
      <c r="F150" s="32">
        <v>85</v>
      </c>
      <c r="G150" s="27">
        <v>101.5</v>
      </c>
      <c r="H150" s="28">
        <f t="shared" si="5"/>
        <v>16.5</v>
      </c>
      <c r="I150" s="51"/>
      <c r="J150" s="35"/>
      <c r="K150" s="51"/>
      <c r="L150" s="35"/>
      <c r="W150" s="19"/>
    </row>
    <row r="151" spans="2:23" ht="14.85" customHeight="1">
      <c r="B151" s="25">
        <v>43602</v>
      </c>
      <c r="C151" s="32">
        <v>62.5</v>
      </c>
      <c r="D151" s="27">
        <v>82.5</v>
      </c>
      <c r="E151" s="28">
        <f t="shared" si="4"/>
        <v>20</v>
      </c>
      <c r="F151" s="32">
        <v>82.5</v>
      </c>
      <c r="G151" s="27">
        <v>99.75</v>
      </c>
      <c r="H151" s="28">
        <f t="shared" si="5"/>
        <v>17.25</v>
      </c>
      <c r="I151" s="51"/>
      <c r="J151" s="35"/>
      <c r="K151" s="51"/>
      <c r="L151" s="35"/>
      <c r="W151" s="19"/>
    </row>
    <row r="152" spans="2:23" ht="14.85" customHeight="1">
      <c r="B152" s="25">
        <v>43595</v>
      </c>
      <c r="C152" s="32">
        <v>60</v>
      </c>
      <c r="D152" s="27">
        <v>80</v>
      </c>
      <c r="E152" s="28">
        <f t="shared" si="4"/>
        <v>20</v>
      </c>
      <c r="F152" s="32">
        <v>77.5</v>
      </c>
      <c r="G152" s="27">
        <v>98</v>
      </c>
      <c r="H152" s="28">
        <f t="shared" si="5"/>
        <v>20.5</v>
      </c>
      <c r="I152" s="51"/>
      <c r="J152" s="35"/>
      <c r="K152" s="51"/>
      <c r="L152" s="35"/>
      <c r="W152" s="19"/>
    </row>
    <row r="153" spans="2:23" ht="14.85" customHeight="1">
      <c r="B153" s="25">
        <v>43581</v>
      </c>
      <c r="C153" s="32">
        <v>60</v>
      </c>
      <c r="D153" s="27">
        <v>80</v>
      </c>
      <c r="E153" s="28">
        <f t="shared" si="4"/>
        <v>20</v>
      </c>
      <c r="F153" s="32">
        <v>80</v>
      </c>
      <c r="G153" s="27">
        <v>103</v>
      </c>
      <c r="H153" s="28">
        <f t="shared" si="5"/>
        <v>23</v>
      </c>
      <c r="I153" s="51"/>
      <c r="J153" s="35"/>
      <c r="K153" s="51"/>
      <c r="L153" s="35"/>
      <c r="W153" s="19"/>
    </row>
    <row r="154" spans="2:23" ht="14.85" customHeight="1">
      <c r="B154" s="25">
        <v>43567</v>
      </c>
      <c r="C154" s="32">
        <v>65</v>
      </c>
      <c r="D154" s="27">
        <v>82.666666666666657</v>
      </c>
      <c r="E154" s="28">
        <f t="shared" si="4"/>
        <v>17.666666666666657</v>
      </c>
      <c r="F154" s="32">
        <v>85</v>
      </c>
      <c r="G154" s="27">
        <v>103.66666666666666</v>
      </c>
      <c r="H154" s="28">
        <f t="shared" si="5"/>
        <v>18.666666666666657</v>
      </c>
      <c r="I154" s="51"/>
      <c r="J154" s="35"/>
      <c r="K154" s="51"/>
      <c r="L154" s="35">
        <v>103</v>
      </c>
      <c r="W154" s="19"/>
    </row>
    <row r="155" spans="2:23" ht="14.85" customHeight="1">
      <c r="B155" s="25">
        <v>43558</v>
      </c>
      <c r="C155" s="32">
        <v>67.5</v>
      </c>
      <c r="D155" s="27">
        <v>85.333333333333329</v>
      </c>
      <c r="E155" s="28">
        <f t="shared" si="4"/>
        <v>17.833333333333329</v>
      </c>
      <c r="F155" s="32">
        <v>87.5</v>
      </c>
      <c r="G155" s="27">
        <v>104.33333333333333</v>
      </c>
      <c r="H155" s="28">
        <f t="shared" si="5"/>
        <v>16.833333333333329</v>
      </c>
      <c r="I155" s="51"/>
      <c r="J155" s="35"/>
      <c r="K155" s="51"/>
      <c r="L155" s="35"/>
      <c r="W155" s="19"/>
    </row>
    <row r="156" spans="2:23" ht="14.85" customHeight="1">
      <c r="B156" s="25">
        <v>43532</v>
      </c>
      <c r="C156" s="32">
        <v>67.5</v>
      </c>
      <c r="D156" s="27">
        <v>88</v>
      </c>
      <c r="E156" s="28">
        <f t="shared" si="4"/>
        <v>20.5</v>
      </c>
      <c r="F156" s="32">
        <v>85</v>
      </c>
      <c r="G156" s="27">
        <v>105</v>
      </c>
      <c r="H156" s="28">
        <f t="shared" si="5"/>
        <v>20</v>
      </c>
      <c r="I156" s="51"/>
      <c r="J156" s="35"/>
      <c r="K156" s="51"/>
      <c r="L156" s="35"/>
      <c r="W156" s="19"/>
    </row>
    <row r="157" spans="2:23" ht="14.85" customHeight="1">
      <c r="B157" s="25">
        <v>43525</v>
      </c>
      <c r="C157" s="32">
        <v>67.5</v>
      </c>
      <c r="D157" s="27">
        <v>90.999999999999986</v>
      </c>
      <c r="E157" s="28">
        <f t="shared" si="4"/>
        <v>23.499999999999986</v>
      </c>
      <c r="F157" s="32">
        <v>85</v>
      </c>
      <c r="G157" s="27">
        <v>108.6</v>
      </c>
      <c r="H157" s="28">
        <f t="shared" si="5"/>
        <v>23.599999999999994</v>
      </c>
      <c r="I157" s="51"/>
      <c r="J157" s="35"/>
      <c r="K157" s="51"/>
      <c r="L157" s="35"/>
      <c r="W157" s="19"/>
    </row>
    <row r="158" spans="2:23" ht="14.85" customHeight="1">
      <c r="B158" s="25">
        <v>43518</v>
      </c>
      <c r="C158" s="32">
        <v>70</v>
      </c>
      <c r="D158" s="27">
        <v>93.999999999999972</v>
      </c>
      <c r="E158" s="28">
        <f t="shared" si="4"/>
        <v>23.999999999999972</v>
      </c>
      <c r="F158" s="32">
        <v>90</v>
      </c>
      <c r="G158" s="27">
        <v>112.19999999999999</v>
      </c>
      <c r="H158" s="28">
        <f t="shared" si="5"/>
        <v>22.199999999999989</v>
      </c>
      <c r="I158" s="51"/>
      <c r="J158" s="35"/>
      <c r="K158" s="51">
        <v>85</v>
      </c>
      <c r="L158" s="35"/>
      <c r="W158" s="19"/>
    </row>
    <row r="159" spans="2:23" ht="14.85" customHeight="1">
      <c r="B159" s="25">
        <v>43511</v>
      </c>
      <c r="C159" s="32">
        <v>75</v>
      </c>
      <c r="D159" s="27">
        <v>96.999999999999972</v>
      </c>
      <c r="E159" s="28">
        <f t="shared" si="4"/>
        <v>21.999999999999972</v>
      </c>
      <c r="F159" s="32">
        <v>95</v>
      </c>
      <c r="G159" s="27">
        <v>115.79999999999998</v>
      </c>
      <c r="H159" s="28">
        <f t="shared" si="5"/>
        <v>20.799999999999983</v>
      </c>
      <c r="I159" s="51"/>
      <c r="J159" s="35"/>
      <c r="K159" s="51"/>
      <c r="L159" s="35"/>
      <c r="W159" s="19"/>
    </row>
    <row r="160" spans="2:23" ht="14.85" customHeight="1">
      <c r="B160" s="25">
        <v>43504</v>
      </c>
      <c r="C160" s="32">
        <v>75</v>
      </c>
      <c r="D160" s="27">
        <v>99.999999999999986</v>
      </c>
      <c r="E160" s="28">
        <f t="shared" si="4"/>
        <v>24.999999999999986</v>
      </c>
      <c r="F160" s="32">
        <v>95</v>
      </c>
      <c r="G160" s="27">
        <v>119.39999999999999</v>
      </c>
      <c r="H160" s="28">
        <f t="shared" si="5"/>
        <v>24.399999999999991</v>
      </c>
      <c r="I160" s="51"/>
      <c r="J160" s="35"/>
      <c r="K160" s="51"/>
      <c r="L160" s="35"/>
      <c r="W160" s="19"/>
    </row>
    <row r="161" spans="2:23" ht="14.85" customHeight="1">
      <c r="B161" s="25">
        <v>43497</v>
      </c>
      <c r="C161" s="32">
        <v>77.5</v>
      </c>
      <c r="D161" s="27">
        <v>103</v>
      </c>
      <c r="E161" s="28">
        <f t="shared" si="4"/>
        <v>25.5</v>
      </c>
      <c r="F161" s="32">
        <v>97.5</v>
      </c>
      <c r="G161" s="27">
        <v>123</v>
      </c>
      <c r="H161" s="28">
        <f t="shared" si="5"/>
        <v>25.5</v>
      </c>
      <c r="I161" s="51"/>
      <c r="J161" s="35"/>
      <c r="K161" s="51"/>
      <c r="L161" s="35"/>
      <c r="W161" s="19"/>
    </row>
    <row r="162" spans="2:23" ht="14.85" customHeight="1">
      <c r="B162" s="25">
        <v>43490</v>
      </c>
      <c r="C162" s="32">
        <v>95</v>
      </c>
      <c r="D162" s="27">
        <v>115.33333333333333</v>
      </c>
      <c r="E162" s="28">
        <f t="shared" si="4"/>
        <v>20.333333333333329</v>
      </c>
      <c r="F162" s="32">
        <v>112.5</v>
      </c>
      <c r="G162" s="27">
        <v>134.66666666666666</v>
      </c>
      <c r="H162" s="28">
        <f t="shared" si="5"/>
        <v>22.166666666666657</v>
      </c>
      <c r="I162" s="51"/>
      <c r="J162" s="35"/>
      <c r="K162" s="51"/>
      <c r="L162" s="35"/>
      <c r="W162" s="19"/>
    </row>
    <row r="163" spans="2:23" ht="14.85" customHeight="1">
      <c r="B163" s="25">
        <v>43483</v>
      </c>
      <c r="C163" s="32">
        <v>97.5</v>
      </c>
      <c r="D163" s="27">
        <v>127.66666666666666</v>
      </c>
      <c r="E163" s="28">
        <f t="shared" si="4"/>
        <v>30.166666666666657</v>
      </c>
      <c r="F163" s="32">
        <v>115</v>
      </c>
      <c r="G163" s="27">
        <v>146.33333333333331</v>
      </c>
      <c r="H163" s="28">
        <f t="shared" si="5"/>
        <v>31.333333333333314</v>
      </c>
      <c r="I163" s="51"/>
      <c r="J163" s="35"/>
      <c r="K163" s="51"/>
      <c r="L163" s="35"/>
      <c r="W163" s="19"/>
    </row>
    <row r="164" spans="2:23" ht="14.85" customHeight="1">
      <c r="B164" s="25">
        <v>43476</v>
      </c>
      <c r="C164" s="32">
        <v>120</v>
      </c>
      <c r="D164" s="27">
        <v>140</v>
      </c>
      <c r="E164" s="28">
        <f t="shared" si="4"/>
        <v>20</v>
      </c>
      <c r="F164" s="32">
        <v>137.5</v>
      </c>
      <c r="G164" s="27">
        <v>158</v>
      </c>
      <c r="H164" s="28">
        <f t="shared" si="5"/>
        <v>20.5</v>
      </c>
      <c r="I164" s="51"/>
      <c r="J164" s="35"/>
      <c r="K164" s="51"/>
      <c r="L164" s="35"/>
      <c r="W164" s="19"/>
    </row>
    <row r="165" spans="2:23" ht="14.85" customHeight="1">
      <c r="B165" s="25">
        <v>43472</v>
      </c>
      <c r="C165" s="32">
        <v>100</v>
      </c>
      <c r="D165" s="27">
        <v>120</v>
      </c>
      <c r="E165" s="28">
        <f t="shared" si="4"/>
        <v>20</v>
      </c>
      <c r="F165" s="32">
        <v>115</v>
      </c>
      <c r="G165" s="27">
        <v>135</v>
      </c>
      <c r="H165" s="28">
        <f t="shared" si="5"/>
        <v>20</v>
      </c>
      <c r="I165" s="51"/>
      <c r="J165" s="35"/>
      <c r="K165" s="51"/>
      <c r="L165" s="35"/>
      <c r="W165" s="19"/>
    </row>
    <row r="166" spans="2:23" ht="14.85" customHeight="1">
      <c r="B166" s="25">
        <v>43455</v>
      </c>
      <c r="C166" s="32">
        <v>100</v>
      </c>
      <c r="D166" s="27">
        <v>116.99999999999999</v>
      </c>
      <c r="E166" s="28">
        <f t="shared" si="4"/>
        <v>16.999999999999986</v>
      </c>
      <c r="F166" s="32">
        <v>115</v>
      </c>
      <c r="G166" s="27">
        <v>132</v>
      </c>
      <c r="H166" s="28">
        <f t="shared" si="5"/>
        <v>17</v>
      </c>
      <c r="I166" s="51"/>
      <c r="J166" s="35"/>
      <c r="K166" s="51"/>
      <c r="L166" s="35"/>
      <c r="W166" s="19"/>
    </row>
    <row r="167" spans="2:23" ht="14.85" customHeight="1">
      <c r="B167" s="25">
        <v>43447</v>
      </c>
      <c r="C167" s="32">
        <v>88</v>
      </c>
      <c r="D167" s="27">
        <v>113.99999999999997</v>
      </c>
      <c r="E167" s="28">
        <f t="shared" si="4"/>
        <v>25.999999999999972</v>
      </c>
      <c r="F167" s="32">
        <v>102.5</v>
      </c>
      <c r="G167" s="27">
        <v>129</v>
      </c>
      <c r="H167" s="28">
        <f t="shared" si="5"/>
        <v>26.5</v>
      </c>
      <c r="I167" s="51"/>
      <c r="J167" s="35"/>
      <c r="K167" s="51"/>
      <c r="L167" s="35"/>
      <c r="W167" s="19"/>
    </row>
    <row r="168" spans="2:23" ht="14.85" customHeight="1">
      <c r="B168" s="25">
        <v>43437</v>
      </c>
      <c r="C168" s="32">
        <v>88</v>
      </c>
      <c r="D168" s="27">
        <v>110.99999999999997</v>
      </c>
      <c r="E168" s="28">
        <f t="shared" si="4"/>
        <v>22.999999999999972</v>
      </c>
      <c r="F168" s="32">
        <v>102.5</v>
      </c>
      <c r="G168" s="27">
        <v>126</v>
      </c>
      <c r="H168" s="28">
        <f t="shared" si="5"/>
        <v>23.5</v>
      </c>
      <c r="I168" s="51">
        <v>88</v>
      </c>
      <c r="J168" s="35"/>
      <c r="K168" s="51"/>
      <c r="L168" s="35"/>
      <c r="W168" s="19"/>
    </row>
    <row r="169" spans="2:23" ht="14.85" customHeight="1">
      <c r="B169" s="25">
        <v>43427</v>
      </c>
      <c r="C169" s="32">
        <v>85</v>
      </c>
      <c r="D169" s="27">
        <v>110</v>
      </c>
      <c r="E169" s="28">
        <f t="shared" si="4"/>
        <v>25</v>
      </c>
      <c r="F169" s="32">
        <v>100</v>
      </c>
      <c r="G169" s="27">
        <v>125</v>
      </c>
      <c r="H169" s="28">
        <f t="shared" si="5"/>
        <v>25</v>
      </c>
      <c r="I169" s="51"/>
      <c r="J169" s="35"/>
      <c r="K169" s="51"/>
      <c r="L169" s="35"/>
      <c r="W169" s="19"/>
    </row>
    <row r="170" spans="2:23" ht="14.85" customHeight="1">
      <c r="B170" s="25">
        <v>43420</v>
      </c>
      <c r="C170" s="32">
        <v>80</v>
      </c>
      <c r="D170" s="27">
        <v>105</v>
      </c>
      <c r="E170" s="28">
        <f t="shared" si="4"/>
        <v>25</v>
      </c>
      <c r="F170" s="32">
        <v>95</v>
      </c>
      <c r="G170" s="27">
        <v>120</v>
      </c>
      <c r="H170" s="28">
        <f t="shared" si="5"/>
        <v>25</v>
      </c>
      <c r="I170" s="51"/>
      <c r="J170" s="35"/>
      <c r="K170" s="51"/>
      <c r="L170" s="35"/>
      <c r="W170" s="19"/>
    </row>
    <row r="171" spans="2:23" ht="14.85" customHeight="1">
      <c r="B171" s="25">
        <v>43406</v>
      </c>
      <c r="C171" s="32">
        <v>72.5</v>
      </c>
      <c r="D171" s="27">
        <v>98.999999999999972</v>
      </c>
      <c r="E171" s="28">
        <f t="shared" si="4"/>
        <v>26.499999999999972</v>
      </c>
      <c r="F171" s="32">
        <v>87.5</v>
      </c>
      <c r="G171" s="27">
        <v>113.99999999999997</v>
      </c>
      <c r="H171" s="28">
        <f t="shared" si="5"/>
        <v>26.499999999999972</v>
      </c>
      <c r="I171" s="51"/>
      <c r="J171" s="35"/>
      <c r="K171" s="51"/>
      <c r="L171" s="35"/>
      <c r="W171" s="19"/>
    </row>
    <row r="172" spans="2:23" ht="14.85" customHeight="1">
      <c r="B172" s="25">
        <v>43399</v>
      </c>
      <c r="C172" s="32">
        <v>72.5</v>
      </c>
      <c r="D172" s="27">
        <v>95.999999999999972</v>
      </c>
      <c r="E172" s="28">
        <f t="shared" si="4"/>
        <v>23.499999999999972</v>
      </c>
      <c r="F172" s="32">
        <v>87.5</v>
      </c>
      <c r="G172" s="27">
        <v>110.99999999999997</v>
      </c>
      <c r="H172" s="28">
        <f t="shared" si="5"/>
        <v>23.499999999999972</v>
      </c>
      <c r="I172" s="51"/>
      <c r="J172" s="35"/>
      <c r="K172" s="51"/>
      <c r="L172" s="35"/>
      <c r="W172" s="19"/>
    </row>
    <row r="173" spans="2:23" ht="14.85" customHeight="1">
      <c r="B173" s="25">
        <v>43392</v>
      </c>
      <c r="C173" s="32">
        <v>72.5</v>
      </c>
      <c r="D173" s="27">
        <v>92.999999999999986</v>
      </c>
      <c r="E173" s="28">
        <f t="shared" si="4"/>
        <v>20.499999999999986</v>
      </c>
      <c r="F173" s="32">
        <v>87.5</v>
      </c>
      <c r="G173" s="27">
        <v>107.99999999999999</v>
      </c>
      <c r="H173" s="28">
        <f t="shared" si="5"/>
        <v>20.499999999999986</v>
      </c>
      <c r="I173" s="51"/>
      <c r="J173" s="35"/>
      <c r="K173" s="51"/>
      <c r="L173" s="35"/>
      <c r="W173" s="19"/>
    </row>
    <row r="174" spans="2:23" ht="14.85" customHeight="1">
      <c r="B174" s="25">
        <v>43385</v>
      </c>
      <c r="C174" s="32">
        <v>70</v>
      </c>
      <c r="D174" s="27">
        <v>90</v>
      </c>
      <c r="E174" s="28">
        <f t="shared" si="4"/>
        <v>20</v>
      </c>
      <c r="F174" s="32">
        <v>85</v>
      </c>
      <c r="G174" s="27">
        <v>105</v>
      </c>
      <c r="H174" s="28">
        <f t="shared" si="5"/>
        <v>20</v>
      </c>
      <c r="I174" s="51"/>
      <c r="J174" s="35"/>
      <c r="K174" s="51"/>
      <c r="L174" s="35"/>
      <c r="W174" s="19"/>
    </row>
    <row r="175" spans="2:23" ht="14.85" customHeight="1">
      <c r="B175" s="25">
        <v>43378</v>
      </c>
      <c r="C175" s="32">
        <v>70</v>
      </c>
      <c r="D175" s="27">
        <v>89.999999999999972</v>
      </c>
      <c r="E175" s="28">
        <f t="shared" si="4"/>
        <v>19.999999999999972</v>
      </c>
      <c r="F175" s="32">
        <v>85</v>
      </c>
      <c r="G175" s="27">
        <v>105.35714285714283</v>
      </c>
      <c r="H175" s="28">
        <f t="shared" si="5"/>
        <v>20.357142857142833</v>
      </c>
      <c r="I175" s="51"/>
      <c r="J175" s="35"/>
      <c r="K175" s="51"/>
      <c r="L175" s="35"/>
      <c r="W175" s="19"/>
    </row>
    <row r="176" spans="2:23" s="56" customFormat="1" ht="14.85" customHeight="1">
      <c r="B176" s="52">
        <v>43371</v>
      </c>
      <c r="C176" s="53">
        <v>70</v>
      </c>
      <c r="D176" s="54">
        <v>89.999999999999957</v>
      </c>
      <c r="E176" s="34">
        <f t="shared" si="4"/>
        <v>19.999999999999957</v>
      </c>
      <c r="F176" s="53">
        <v>85</v>
      </c>
      <c r="G176" s="54">
        <v>105.71428571428568</v>
      </c>
      <c r="H176" s="34">
        <f t="shared" si="5"/>
        <v>20.71428571428568</v>
      </c>
      <c r="I176" s="55"/>
      <c r="J176" s="35"/>
      <c r="K176" s="55"/>
      <c r="L176" s="35"/>
      <c r="W176" s="19"/>
    </row>
    <row r="177" spans="2:23" s="56" customFormat="1" ht="14.85" customHeight="1">
      <c r="B177" s="52">
        <v>43364</v>
      </c>
      <c r="C177" s="53">
        <v>70</v>
      </c>
      <c r="D177" s="54">
        <v>89.999999999999943</v>
      </c>
      <c r="E177" s="34">
        <f t="shared" si="4"/>
        <v>19.999999999999943</v>
      </c>
      <c r="F177" s="53">
        <v>85</v>
      </c>
      <c r="G177" s="54">
        <v>106.07142857142853</v>
      </c>
      <c r="H177" s="34">
        <f t="shared" si="5"/>
        <v>21.071428571428527</v>
      </c>
      <c r="I177" s="55"/>
      <c r="J177" s="35"/>
      <c r="K177" s="55"/>
      <c r="L177" s="35"/>
      <c r="W177" s="19"/>
    </row>
    <row r="178" spans="2:23" s="56" customFormat="1" ht="14.85" customHeight="1">
      <c r="B178" s="52">
        <v>43360</v>
      </c>
      <c r="C178" s="53">
        <v>72.5</v>
      </c>
      <c r="D178" s="54">
        <v>89.999999999999943</v>
      </c>
      <c r="E178" s="34">
        <f t="shared" si="4"/>
        <v>17.499999999999943</v>
      </c>
      <c r="F178" s="53">
        <v>87.5</v>
      </c>
      <c r="G178" s="54">
        <v>106.42857142857139</v>
      </c>
      <c r="H178" s="34">
        <f t="shared" si="5"/>
        <v>18.928571428571388</v>
      </c>
      <c r="I178" s="55"/>
      <c r="J178" s="35"/>
      <c r="K178" s="55"/>
      <c r="L178" s="35"/>
      <c r="W178" s="19"/>
    </row>
    <row r="179" spans="2:23" s="56" customFormat="1" ht="14.85" customHeight="1">
      <c r="B179" s="52">
        <v>43350</v>
      </c>
      <c r="C179" s="53">
        <v>75</v>
      </c>
      <c r="D179" s="54">
        <v>89.999999999999957</v>
      </c>
      <c r="E179" s="34">
        <f t="shared" si="4"/>
        <v>14.999999999999957</v>
      </c>
      <c r="F179" s="53">
        <v>90</v>
      </c>
      <c r="G179" s="54">
        <v>106.78571428571425</v>
      </c>
      <c r="H179" s="34">
        <f t="shared" si="5"/>
        <v>16.785714285714249</v>
      </c>
      <c r="I179" s="55"/>
      <c r="J179" s="35"/>
      <c r="K179" s="55"/>
      <c r="L179" s="35"/>
      <c r="W179" s="19"/>
    </row>
    <row r="180" spans="2:23" s="56" customFormat="1" ht="14.85" customHeight="1">
      <c r="B180" s="52">
        <v>43343</v>
      </c>
      <c r="C180" s="53">
        <v>75</v>
      </c>
      <c r="D180" s="54">
        <v>89.999999999999972</v>
      </c>
      <c r="E180" s="34">
        <f t="shared" si="4"/>
        <v>14.999999999999972</v>
      </c>
      <c r="F180" s="53">
        <v>92.5</v>
      </c>
      <c r="G180" s="54">
        <v>107.14285714285712</v>
      </c>
      <c r="H180" s="34">
        <f t="shared" si="5"/>
        <v>14.642857142857125</v>
      </c>
      <c r="I180" s="55"/>
      <c r="J180" s="35"/>
      <c r="K180" s="55"/>
      <c r="L180" s="35"/>
      <c r="W180" s="19"/>
    </row>
    <row r="181" spans="2:23" s="56" customFormat="1" ht="14.85" customHeight="1">
      <c r="B181" s="52">
        <v>43329</v>
      </c>
      <c r="C181" s="53">
        <v>75</v>
      </c>
      <c r="D181" s="54">
        <v>90</v>
      </c>
      <c r="E181" s="34">
        <f t="shared" si="4"/>
        <v>15</v>
      </c>
      <c r="F181" s="53">
        <v>90</v>
      </c>
      <c r="G181" s="54">
        <v>107.5</v>
      </c>
      <c r="H181" s="34">
        <f t="shared" si="5"/>
        <v>17.5</v>
      </c>
      <c r="I181" s="55"/>
      <c r="J181" s="35"/>
      <c r="K181" s="55"/>
      <c r="L181" s="35"/>
      <c r="W181" s="19"/>
    </row>
    <row r="182" spans="2:23" s="56" customFormat="1" ht="14.85" customHeight="1">
      <c r="B182" s="52">
        <v>43322</v>
      </c>
      <c r="C182" s="53">
        <v>75</v>
      </c>
      <c r="D182" s="54">
        <v>91.249999999999986</v>
      </c>
      <c r="E182" s="34">
        <f t="shared" si="4"/>
        <v>16.249999999999986</v>
      </c>
      <c r="F182" s="53">
        <v>90</v>
      </c>
      <c r="G182" s="54">
        <v>108.33333333333331</v>
      </c>
      <c r="H182" s="34">
        <f t="shared" si="5"/>
        <v>18.333333333333314</v>
      </c>
      <c r="I182" s="55"/>
      <c r="J182" s="35"/>
      <c r="K182" s="55"/>
      <c r="L182" s="35"/>
      <c r="W182" s="19"/>
    </row>
    <row r="183" spans="2:23" s="56" customFormat="1" ht="14.85" customHeight="1">
      <c r="B183" s="52">
        <v>43315</v>
      </c>
      <c r="C183" s="53">
        <v>80</v>
      </c>
      <c r="D183" s="54">
        <v>92.499999999999972</v>
      </c>
      <c r="E183" s="34">
        <f t="shared" si="4"/>
        <v>12.499999999999972</v>
      </c>
      <c r="F183" s="53">
        <v>95</v>
      </c>
      <c r="G183" s="54">
        <v>109.16666666666664</v>
      </c>
      <c r="H183" s="34">
        <f t="shared" si="5"/>
        <v>14.166666666666643</v>
      </c>
      <c r="I183" s="55"/>
      <c r="J183" s="35"/>
      <c r="K183" s="55"/>
      <c r="L183" s="35"/>
      <c r="W183" s="19"/>
    </row>
    <row r="184" spans="2:23" s="56" customFormat="1" ht="14.85" customHeight="1">
      <c r="B184" s="52">
        <v>43308</v>
      </c>
      <c r="C184" s="53">
        <v>80</v>
      </c>
      <c r="D184" s="54">
        <v>93.749999999999972</v>
      </c>
      <c r="E184" s="34">
        <f t="shared" si="4"/>
        <v>13.749999999999972</v>
      </c>
      <c r="F184" s="53">
        <v>95</v>
      </c>
      <c r="G184" s="54">
        <v>109.99999999999997</v>
      </c>
      <c r="H184" s="34">
        <f t="shared" si="5"/>
        <v>14.999999999999972</v>
      </c>
      <c r="I184" s="55"/>
      <c r="J184" s="35"/>
      <c r="K184" s="55"/>
      <c r="L184" s="35"/>
      <c r="W184" s="19"/>
    </row>
    <row r="185" spans="2:23" s="56" customFormat="1" ht="14.85" customHeight="1">
      <c r="B185" s="52">
        <v>43301</v>
      </c>
      <c r="C185" s="53">
        <v>82.5</v>
      </c>
      <c r="D185" s="54">
        <v>94.999999999999972</v>
      </c>
      <c r="E185" s="34">
        <f t="shared" si="4"/>
        <v>12.499999999999972</v>
      </c>
      <c r="F185" s="53">
        <v>100</v>
      </c>
      <c r="G185" s="54">
        <v>110.83333333333331</v>
      </c>
      <c r="H185" s="34">
        <f t="shared" si="5"/>
        <v>10.833333333333314</v>
      </c>
      <c r="I185" s="55"/>
      <c r="J185" s="35"/>
      <c r="K185" s="55"/>
      <c r="L185" s="35"/>
      <c r="W185" s="19"/>
    </row>
    <row r="186" spans="2:23" s="56" customFormat="1" ht="14.85" customHeight="1">
      <c r="B186" s="52">
        <v>43293</v>
      </c>
      <c r="C186" s="53">
        <v>82.5</v>
      </c>
      <c r="D186" s="54">
        <v>96.249999999999986</v>
      </c>
      <c r="E186" s="34">
        <f t="shared" si="4"/>
        <v>13.749999999999986</v>
      </c>
      <c r="F186" s="53">
        <v>97.5</v>
      </c>
      <c r="G186" s="54">
        <v>111.66666666666666</v>
      </c>
      <c r="H186" s="34">
        <f t="shared" si="5"/>
        <v>14.166666666666657</v>
      </c>
      <c r="I186" s="55"/>
      <c r="J186" s="35"/>
      <c r="K186" s="55"/>
      <c r="L186" s="35"/>
      <c r="W186" s="19"/>
    </row>
    <row r="187" spans="2:23" s="56" customFormat="1" ht="14.85" customHeight="1">
      <c r="B187" s="52">
        <v>43287</v>
      </c>
      <c r="C187" s="53">
        <v>85</v>
      </c>
      <c r="D187" s="54">
        <v>97.5</v>
      </c>
      <c r="E187" s="34">
        <f t="shared" si="4"/>
        <v>12.5</v>
      </c>
      <c r="F187" s="53">
        <v>100</v>
      </c>
      <c r="G187" s="54">
        <v>112.5</v>
      </c>
      <c r="H187" s="34">
        <f t="shared" si="5"/>
        <v>12.5</v>
      </c>
      <c r="I187" s="55"/>
      <c r="J187" s="35"/>
      <c r="K187" s="55"/>
      <c r="L187" s="35"/>
      <c r="W187" s="19"/>
    </row>
    <row r="188" spans="2:23" s="56" customFormat="1" ht="14.85" customHeight="1">
      <c r="B188" s="52">
        <v>43280</v>
      </c>
      <c r="C188" s="53">
        <v>82.5</v>
      </c>
      <c r="D188" s="54">
        <v>94.285714285714306</v>
      </c>
      <c r="E188" s="34">
        <f t="shared" si="4"/>
        <v>11.785714285714306</v>
      </c>
      <c r="F188" s="53">
        <v>97.5</v>
      </c>
      <c r="G188" s="54">
        <v>110.00000000000003</v>
      </c>
      <c r="H188" s="34">
        <f t="shared" si="5"/>
        <v>12.500000000000028</v>
      </c>
      <c r="I188" s="55"/>
      <c r="J188" s="35"/>
      <c r="K188" s="55"/>
      <c r="L188" s="35"/>
      <c r="W188" s="19"/>
    </row>
    <row r="189" spans="2:23" s="56" customFormat="1" ht="14.85" customHeight="1">
      <c r="B189" s="52">
        <v>43273</v>
      </c>
      <c r="C189" s="53">
        <v>83.5</v>
      </c>
      <c r="D189" s="54">
        <v>92.5</v>
      </c>
      <c r="E189" s="34">
        <f t="shared" si="4"/>
        <v>9</v>
      </c>
      <c r="F189" s="53">
        <v>95</v>
      </c>
      <c r="G189" s="54">
        <v>107.50000000000004</v>
      </c>
      <c r="H189" s="34">
        <f t="shared" si="5"/>
        <v>12.500000000000043</v>
      </c>
      <c r="I189" s="55"/>
      <c r="J189" s="35"/>
      <c r="K189" s="55"/>
      <c r="L189" s="35"/>
      <c r="W189" s="19"/>
    </row>
    <row r="190" spans="2:23" s="56" customFormat="1" ht="14.85" customHeight="1">
      <c r="B190" s="52">
        <v>43266</v>
      </c>
      <c r="C190" s="53">
        <v>77.5</v>
      </c>
      <c r="D190" s="54">
        <v>87.857142857142904</v>
      </c>
      <c r="E190" s="34">
        <f t="shared" si="4"/>
        <v>10.357142857142904</v>
      </c>
      <c r="F190" s="53">
        <v>92.5</v>
      </c>
      <c r="G190" s="54">
        <v>105.00000000000006</v>
      </c>
      <c r="H190" s="34">
        <f t="shared" si="5"/>
        <v>12.500000000000057</v>
      </c>
      <c r="I190" s="55"/>
      <c r="J190" s="35"/>
      <c r="K190" s="55">
        <v>90</v>
      </c>
      <c r="L190" s="35"/>
      <c r="W190" s="19"/>
    </row>
    <row r="191" spans="2:23" s="56" customFormat="1" ht="14.85" customHeight="1">
      <c r="B191" s="52">
        <v>43259</v>
      </c>
      <c r="C191" s="53">
        <v>72.5</v>
      </c>
      <c r="D191" s="54">
        <v>84.642857142857196</v>
      </c>
      <c r="E191" s="34">
        <f t="shared" si="4"/>
        <v>12.142857142857196</v>
      </c>
      <c r="F191" s="53">
        <v>87.5</v>
      </c>
      <c r="G191" s="54">
        <v>102.50000000000006</v>
      </c>
      <c r="H191" s="34">
        <f t="shared" si="5"/>
        <v>15.000000000000057</v>
      </c>
      <c r="I191" s="55"/>
      <c r="J191" s="35"/>
      <c r="K191" s="55"/>
      <c r="L191" s="35"/>
      <c r="W191" s="19"/>
    </row>
    <row r="192" spans="2:23" s="56" customFormat="1" ht="14.85" customHeight="1">
      <c r="B192" s="52">
        <v>43252</v>
      </c>
      <c r="C192" s="53">
        <v>67.5</v>
      </c>
      <c r="D192" s="54">
        <v>81.428571428571473</v>
      </c>
      <c r="E192" s="34">
        <f t="shared" si="4"/>
        <v>13.928571428571473</v>
      </c>
      <c r="F192" s="53">
        <v>82.5</v>
      </c>
      <c r="G192" s="54">
        <v>100.00000000000004</v>
      </c>
      <c r="H192" s="34">
        <f t="shared" si="5"/>
        <v>17.500000000000043</v>
      </c>
      <c r="I192" s="55"/>
      <c r="J192" s="35"/>
      <c r="K192" s="55"/>
      <c r="L192" s="35"/>
      <c r="W192" s="19"/>
    </row>
    <row r="193" spans="2:23" s="56" customFormat="1" ht="14.85" customHeight="1">
      <c r="B193" s="52">
        <v>43245</v>
      </c>
      <c r="C193" s="53">
        <v>67.5</v>
      </c>
      <c r="D193" s="54">
        <v>78.214285714285737</v>
      </c>
      <c r="E193" s="34">
        <f t="shared" si="4"/>
        <v>10.714285714285737</v>
      </c>
      <c r="F193" s="53">
        <v>85</v>
      </c>
      <c r="G193" s="54">
        <v>97.500000000000028</v>
      </c>
      <c r="H193" s="34">
        <f t="shared" si="5"/>
        <v>12.500000000000028</v>
      </c>
      <c r="I193" s="55"/>
      <c r="J193" s="35"/>
      <c r="K193" s="55"/>
      <c r="L193" s="35"/>
      <c r="W193" s="19"/>
    </row>
    <row r="194" spans="2:23" s="56" customFormat="1" ht="14.85" customHeight="1">
      <c r="B194" s="52">
        <v>43238</v>
      </c>
      <c r="C194" s="53">
        <v>65</v>
      </c>
      <c r="D194" s="54">
        <v>75</v>
      </c>
      <c r="E194" s="34">
        <f t="shared" si="4"/>
        <v>10</v>
      </c>
      <c r="F194" s="53">
        <v>85</v>
      </c>
      <c r="G194" s="54">
        <v>95</v>
      </c>
      <c r="H194" s="34">
        <f t="shared" si="5"/>
        <v>10</v>
      </c>
      <c r="I194" s="55"/>
      <c r="J194" s="35"/>
      <c r="K194" s="55"/>
      <c r="L194" s="35"/>
      <c r="W194" s="19"/>
    </row>
    <row r="195" spans="2:23" s="56" customFormat="1" ht="14.85" customHeight="1">
      <c r="B195" s="52">
        <v>43231</v>
      </c>
      <c r="C195" s="53">
        <v>70</v>
      </c>
      <c r="D195" s="54">
        <v>79.600000000000009</v>
      </c>
      <c r="E195" s="34">
        <f t="shared" si="4"/>
        <v>9.6000000000000085</v>
      </c>
      <c r="F195" s="53">
        <v>80</v>
      </c>
      <c r="G195" s="54">
        <v>96.000000000000014</v>
      </c>
      <c r="H195" s="34">
        <f t="shared" si="5"/>
        <v>16.000000000000014</v>
      </c>
      <c r="I195" s="55">
        <v>65</v>
      </c>
      <c r="J195" s="35"/>
      <c r="K195" s="55">
        <v>85</v>
      </c>
      <c r="L195" s="35"/>
      <c r="W195" s="19"/>
    </row>
    <row r="196" spans="2:23" s="56" customFormat="1" ht="14.85" customHeight="1">
      <c r="B196" s="52">
        <v>43224</v>
      </c>
      <c r="C196" s="53">
        <v>72.5</v>
      </c>
      <c r="D196" s="54">
        <v>84.200000000000017</v>
      </c>
      <c r="E196" s="34">
        <f t="shared" si="4"/>
        <v>11.700000000000017</v>
      </c>
      <c r="F196" s="53">
        <v>80</v>
      </c>
      <c r="G196" s="54">
        <v>97.000000000000028</v>
      </c>
      <c r="H196" s="34">
        <f t="shared" si="5"/>
        <v>17.000000000000028</v>
      </c>
      <c r="I196" s="55"/>
      <c r="J196" s="35"/>
      <c r="K196" s="55"/>
      <c r="L196" s="35"/>
      <c r="W196" s="19"/>
    </row>
    <row r="197" spans="2:23" s="56" customFormat="1" ht="14.85" customHeight="1">
      <c r="B197" s="52">
        <v>43217</v>
      </c>
      <c r="C197" s="53">
        <v>72.5</v>
      </c>
      <c r="D197" s="54">
        <v>88.800000000000011</v>
      </c>
      <c r="E197" s="34">
        <f t="shared" si="4"/>
        <v>16.300000000000011</v>
      </c>
      <c r="F197" s="53">
        <v>80</v>
      </c>
      <c r="G197" s="54">
        <v>98.000000000000028</v>
      </c>
      <c r="H197" s="34">
        <f t="shared" si="5"/>
        <v>18.000000000000028</v>
      </c>
      <c r="I197" s="55"/>
      <c r="J197" s="35"/>
      <c r="K197" s="55"/>
      <c r="L197" s="35"/>
      <c r="W197" s="19"/>
    </row>
    <row r="198" spans="2:23" s="56" customFormat="1" ht="14.85" customHeight="1">
      <c r="B198" s="52">
        <v>43210</v>
      </c>
      <c r="C198" s="53">
        <v>72.5</v>
      </c>
      <c r="D198" s="54">
        <v>83</v>
      </c>
      <c r="E198" s="34">
        <f t="shared" ref="E198:E261" si="6">D198-C198</f>
        <v>10.5</v>
      </c>
      <c r="F198" s="53">
        <v>80</v>
      </c>
      <c r="G198" s="54">
        <v>90</v>
      </c>
      <c r="H198" s="34">
        <f t="shared" ref="H198:H261" si="7">G198-F198</f>
        <v>10</v>
      </c>
      <c r="I198" s="55"/>
      <c r="J198" s="35"/>
      <c r="K198" s="55"/>
      <c r="L198" s="35"/>
      <c r="W198" s="19"/>
    </row>
    <row r="199" spans="2:23" s="56" customFormat="1" ht="14.85" customHeight="1">
      <c r="B199" s="52">
        <v>43196</v>
      </c>
      <c r="C199" s="53">
        <v>87.5</v>
      </c>
      <c r="D199" s="54">
        <v>98</v>
      </c>
      <c r="E199" s="34">
        <f t="shared" si="6"/>
        <v>10.5</v>
      </c>
      <c r="F199" s="53">
        <v>90</v>
      </c>
      <c r="G199" s="54">
        <v>100</v>
      </c>
      <c r="H199" s="34">
        <f t="shared" si="7"/>
        <v>10</v>
      </c>
      <c r="I199" s="55"/>
      <c r="J199" s="35"/>
      <c r="K199" s="55"/>
      <c r="L199" s="35"/>
      <c r="W199" s="19"/>
    </row>
    <row r="200" spans="2:23" s="56" customFormat="1" ht="14.85" customHeight="1">
      <c r="B200" s="52">
        <v>43188</v>
      </c>
      <c r="C200" s="53">
        <v>87.5</v>
      </c>
      <c r="D200" s="54">
        <v>98</v>
      </c>
      <c r="E200" s="34">
        <f t="shared" si="6"/>
        <v>10.5</v>
      </c>
      <c r="F200" s="53">
        <v>90</v>
      </c>
      <c r="G200" s="54">
        <v>100</v>
      </c>
      <c r="H200" s="34">
        <f t="shared" si="7"/>
        <v>10</v>
      </c>
      <c r="I200" s="55"/>
      <c r="J200" s="35"/>
      <c r="K200" s="55"/>
      <c r="L200" s="35"/>
      <c r="W200" s="19"/>
    </row>
    <row r="201" spans="2:23" s="56" customFormat="1" ht="14.85" customHeight="1">
      <c r="B201" s="52">
        <v>43178</v>
      </c>
      <c r="C201" s="53">
        <v>70</v>
      </c>
      <c r="D201" s="54">
        <v>84.800000000000011</v>
      </c>
      <c r="E201" s="34">
        <f t="shared" si="6"/>
        <v>14.800000000000011</v>
      </c>
      <c r="F201" s="53">
        <v>77.5</v>
      </c>
      <c r="G201" s="54">
        <v>90.000000000000028</v>
      </c>
      <c r="H201" s="34">
        <f t="shared" si="7"/>
        <v>12.500000000000028</v>
      </c>
      <c r="I201" s="55"/>
      <c r="J201" s="35"/>
      <c r="K201" s="55">
        <v>85</v>
      </c>
      <c r="L201" s="35"/>
      <c r="W201" s="19"/>
    </row>
    <row r="202" spans="2:23" s="56" customFormat="1" ht="14.85" customHeight="1">
      <c r="B202" s="52">
        <v>43168</v>
      </c>
      <c r="C202" s="53">
        <v>67.5</v>
      </c>
      <c r="D202" s="54">
        <v>82.5</v>
      </c>
      <c r="E202" s="34">
        <f t="shared" si="6"/>
        <v>15</v>
      </c>
      <c r="F202" s="53">
        <v>77.5</v>
      </c>
      <c r="G202" s="54">
        <v>90</v>
      </c>
      <c r="H202" s="34">
        <f t="shared" si="7"/>
        <v>12.5</v>
      </c>
      <c r="I202" s="55"/>
      <c r="J202" s="35"/>
      <c r="K202" s="55"/>
      <c r="L202" s="35"/>
      <c r="W202" s="19"/>
    </row>
    <row r="203" spans="2:23" s="56" customFormat="1" ht="14.85" customHeight="1">
      <c r="B203" s="52">
        <v>43164</v>
      </c>
      <c r="C203" s="53">
        <v>65</v>
      </c>
      <c r="D203" s="54">
        <v>82.5</v>
      </c>
      <c r="E203" s="34">
        <f t="shared" si="6"/>
        <v>17.5</v>
      </c>
      <c r="F203" s="53">
        <v>72.5</v>
      </c>
      <c r="G203" s="54">
        <v>90</v>
      </c>
      <c r="H203" s="34">
        <f t="shared" si="7"/>
        <v>17.5</v>
      </c>
      <c r="I203" s="55"/>
      <c r="J203" s="35"/>
      <c r="K203" s="55"/>
      <c r="L203" s="35"/>
      <c r="W203" s="19"/>
    </row>
    <row r="204" spans="2:23" s="56" customFormat="1" ht="14.85" customHeight="1">
      <c r="B204" s="52">
        <v>43154</v>
      </c>
      <c r="C204" s="53">
        <v>55</v>
      </c>
      <c r="D204" s="54">
        <v>65</v>
      </c>
      <c r="E204" s="34">
        <f t="shared" si="6"/>
        <v>10</v>
      </c>
      <c r="F204" s="53">
        <v>63.5</v>
      </c>
      <c r="G204" s="54">
        <v>75</v>
      </c>
      <c r="H204" s="34">
        <f t="shared" si="7"/>
        <v>11.5</v>
      </c>
      <c r="I204" s="55"/>
      <c r="J204" s="35"/>
      <c r="K204" s="55"/>
      <c r="L204" s="35"/>
      <c r="W204" s="19"/>
    </row>
    <row r="205" spans="2:23" s="56" customFormat="1" ht="14.85" customHeight="1">
      <c r="B205" s="52">
        <v>43143</v>
      </c>
      <c r="C205" s="53">
        <v>53.5</v>
      </c>
      <c r="D205" s="54">
        <v>65.625</v>
      </c>
      <c r="E205" s="34">
        <f t="shared" si="6"/>
        <v>12.125</v>
      </c>
      <c r="F205" s="53">
        <v>63.5</v>
      </c>
      <c r="G205" s="54">
        <v>75.625</v>
      </c>
      <c r="H205" s="34">
        <f t="shared" si="7"/>
        <v>12.125</v>
      </c>
      <c r="I205" s="55"/>
      <c r="J205" s="35"/>
      <c r="K205" s="55"/>
      <c r="L205" s="35"/>
      <c r="W205" s="19"/>
    </row>
    <row r="206" spans="2:23" s="56" customFormat="1" ht="14.85" customHeight="1">
      <c r="B206" s="52">
        <v>43133</v>
      </c>
      <c r="C206" s="53">
        <v>52</v>
      </c>
      <c r="D206" s="54">
        <v>66.25</v>
      </c>
      <c r="E206" s="34">
        <f t="shared" si="6"/>
        <v>14.25</v>
      </c>
      <c r="F206" s="53">
        <v>62</v>
      </c>
      <c r="G206" s="54">
        <v>76.25</v>
      </c>
      <c r="H206" s="34">
        <f t="shared" si="7"/>
        <v>14.25</v>
      </c>
      <c r="I206" s="55"/>
      <c r="J206" s="35"/>
      <c r="K206" s="55"/>
      <c r="L206" s="35"/>
      <c r="W206" s="19"/>
    </row>
    <row r="207" spans="2:23" s="56" customFormat="1" ht="14.85" customHeight="1">
      <c r="B207" s="52">
        <v>43119</v>
      </c>
      <c r="C207" s="53">
        <v>53</v>
      </c>
      <c r="D207" s="54">
        <v>66.875</v>
      </c>
      <c r="E207" s="34">
        <f t="shared" si="6"/>
        <v>13.875</v>
      </c>
      <c r="F207" s="53">
        <v>64</v>
      </c>
      <c r="G207" s="54">
        <v>76.875</v>
      </c>
      <c r="H207" s="34">
        <f t="shared" si="7"/>
        <v>12.875</v>
      </c>
      <c r="I207" s="55">
        <v>52</v>
      </c>
      <c r="J207" s="35"/>
      <c r="K207" s="55"/>
      <c r="L207" s="35"/>
      <c r="W207" s="19"/>
    </row>
    <row r="208" spans="2:23" s="56" customFormat="1" ht="14.85" customHeight="1">
      <c r="B208" s="52">
        <v>43112</v>
      </c>
      <c r="C208" s="53">
        <v>50</v>
      </c>
      <c r="D208" s="54">
        <v>67.5</v>
      </c>
      <c r="E208" s="34">
        <f t="shared" si="6"/>
        <v>17.5</v>
      </c>
      <c r="F208" s="53">
        <v>57.5</v>
      </c>
      <c r="G208" s="54">
        <v>77.5</v>
      </c>
      <c r="H208" s="34">
        <f t="shared" si="7"/>
        <v>20</v>
      </c>
      <c r="I208" s="55">
        <v>53</v>
      </c>
      <c r="J208" s="35"/>
      <c r="K208" s="55"/>
      <c r="L208" s="35"/>
      <c r="W208" s="19"/>
    </row>
    <row r="209" spans="2:23" s="56" customFormat="1" ht="14.85" customHeight="1">
      <c r="B209" s="52">
        <v>43105</v>
      </c>
      <c r="C209" s="53">
        <v>55</v>
      </c>
      <c r="D209" s="54">
        <v>68.500000000000014</v>
      </c>
      <c r="E209" s="34">
        <f t="shared" si="6"/>
        <v>13.500000000000014</v>
      </c>
      <c r="F209" s="53">
        <v>65</v>
      </c>
      <c r="G209" s="54">
        <v>78.500000000000014</v>
      </c>
      <c r="H209" s="34">
        <f t="shared" si="7"/>
        <v>13.500000000000014</v>
      </c>
      <c r="I209" s="55"/>
      <c r="J209" s="35"/>
      <c r="K209" s="55"/>
      <c r="L209" s="35"/>
      <c r="W209" s="19"/>
    </row>
    <row r="210" spans="2:23" s="56" customFormat="1" ht="14.85" customHeight="1">
      <c r="B210" s="52">
        <v>43084</v>
      </c>
      <c r="C210" s="53">
        <v>55</v>
      </c>
      <c r="D210" s="54">
        <v>69.500000000000028</v>
      </c>
      <c r="E210" s="34">
        <f t="shared" si="6"/>
        <v>14.500000000000028</v>
      </c>
      <c r="F210" s="53">
        <v>67.5</v>
      </c>
      <c r="G210" s="54">
        <v>79.500000000000028</v>
      </c>
      <c r="H210" s="34">
        <f t="shared" si="7"/>
        <v>12.000000000000028</v>
      </c>
      <c r="I210" s="55"/>
      <c r="J210" s="35"/>
      <c r="K210" s="55"/>
      <c r="L210" s="35"/>
      <c r="W210" s="19"/>
    </row>
    <row r="211" spans="2:23" s="56" customFormat="1" ht="14.85" customHeight="1">
      <c r="B211" s="52">
        <v>43077</v>
      </c>
      <c r="C211" s="53">
        <v>55</v>
      </c>
      <c r="D211" s="54">
        <v>70.500000000000028</v>
      </c>
      <c r="E211" s="34">
        <f t="shared" si="6"/>
        <v>15.500000000000028</v>
      </c>
      <c r="F211" s="53">
        <v>67.5</v>
      </c>
      <c r="G211" s="54">
        <v>80.500000000000028</v>
      </c>
      <c r="H211" s="34">
        <f t="shared" si="7"/>
        <v>13.000000000000028</v>
      </c>
      <c r="I211" s="55"/>
      <c r="J211" s="35"/>
      <c r="K211" s="55">
        <v>63</v>
      </c>
      <c r="L211" s="35"/>
      <c r="W211" s="19"/>
    </row>
    <row r="212" spans="2:23" s="56" customFormat="1" ht="14.85" customHeight="1">
      <c r="B212" s="52">
        <v>43070</v>
      </c>
      <c r="C212" s="53">
        <v>57.5</v>
      </c>
      <c r="D212" s="54">
        <v>71.500000000000014</v>
      </c>
      <c r="E212" s="34">
        <f t="shared" si="6"/>
        <v>14.000000000000014</v>
      </c>
      <c r="F212" s="53">
        <v>67.5</v>
      </c>
      <c r="G212" s="54">
        <v>81.500000000000014</v>
      </c>
      <c r="H212" s="34">
        <f t="shared" si="7"/>
        <v>14.000000000000014</v>
      </c>
      <c r="I212" s="55"/>
      <c r="J212" s="35"/>
      <c r="K212" s="55"/>
      <c r="L212" s="35"/>
      <c r="W212" s="19"/>
    </row>
    <row r="213" spans="2:23" s="56" customFormat="1" ht="14.85" customHeight="1">
      <c r="B213" s="52">
        <v>43063</v>
      </c>
      <c r="C213" s="53">
        <v>60</v>
      </c>
      <c r="D213" s="54">
        <v>72.5</v>
      </c>
      <c r="E213" s="34">
        <f t="shared" si="6"/>
        <v>12.5</v>
      </c>
      <c r="F213" s="53">
        <v>70</v>
      </c>
      <c r="G213" s="54">
        <v>82.5</v>
      </c>
      <c r="H213" s="34">
        <f t="shared" si="7"/>
        <v>12.5</v>
      </c>
      <c r="I213" s="55"/>
      <c r="J213" s="35"/>
      <c r="K213" s="55"/>
      <c r="L213" s="35"/>
      <c r="W213" s="19"/>
    </row>
    <row r="214" spans="2:23" s="56" customFormat="1" ht="14.85" customHeight="1">
      <c r="B214" s="52">
        <v>43056</v>
      </c>
      <c r="C214" s="53">
        <v>51.5</v>
      </c>
      <c r="D214" s="54">
        <v>72.857142857142875</v>
      </c>
      <c r="E214" s="34">
        <f t="shared" si="6"/>
        <v>21.357142857142875</v>
      </c>
      <c r="F214" s="53">
        <v>63.5</v>
      </c>
      <c r="G214" s="54">
        <v>82.857142857142875</v>
      </c>
      <c r="H214" s="34">
        <f t="shared" si="7"/>
        <v>19.357142857142875</v>
      </c>
      <c r="I214" s="55"/>
      <c r="J214" s="35"/>
      <c r="K214" s="55"/>
      <c r="L214" s="35"/>
      <c r="W214" s="19"/>
    </row>
    <row r="215" spans="2:23" s="56" customFormat="1" ht="14.85" customHeight="1">
      <c r="B215" s="52">
        <v>43049</v>
      </c>
      <c r="C215" s="53">
        <v>50</v>
      </c>
      <c r="D215" s="54">
        <v>68</v>
      </c>
      <c r="E215" s="34">
        <f t="shared" si="6"/>
        <v>18</v>
      </c>
      <c r="F215" s="53">
        <v>62.5</v>
      </c>
      <c r="G215" s="54">
        <v>80</v>
      </c>
      <c r="H215" s="34">
        <f t="shared" si="7"/>
        <v>17.5</v>
      </c>
      <c r="I215" s="55">
        <v>53</v>
      </c>
      <c r="J215" s="35"/>
      <c r="K215" s="55">
        <v>65</v>
      </c>
      <c r="L215" s="35"/>
      <c r="W215" s="19"/>
    </row>
    <row r="216" spans="2:23" s="56" customFormat="1" ht="14.85" customHeight="1">
      <c r="B216" s="52">
        <v>43042</v>
      </c>
      <c r="C216" s="53">
        <v>52.5</v>
      </c>
      <c r="D216" s="54">
        <v>67.5</v>
      </c>
      <c r="E216" s="34">
        <f t="shared" si="6"/>
        <v>15</v>
      </c>
      <c r="F216" s="53">
        <v>62.5</v>
      </c>
      <c r="G216" s="54">
        <v>80</v>
      </c>
      <c r="H216" s="34">
        <f t="shared" si="7"/>
        <v>17.5</v>
      </c>
      <c r="I216" s="55"/>
      <c r="J216" s="35">
        <v>68</v>
      </c>
      <c r="K216" s="55"/>
      <c r="L216" s="35"/>
      <c r="W216" s="19"/>
    </row>
    <row r="217" spans="2:23" s="56" customFormat="1" ht="14.85" customHeight="1">
      <c r="B217" s="52">
        <v>43035</v>
      </c>
      <c r="C217" s="53">
        <v>52.5</v>
      </c>
      <c r="D217" s="54">
        <v>70</v>
      </c>
      <c r="E217" s="34">
        <f t="shared" si="6"/>
        <v>17.5</v>
      </c>
      <c r="F217" s="53">
        <v>67.5</v>
      </c>
      <c r="G217" s="54">
        <v>82.5</v>
      </c>
      <c r="H217" s="34">
        <f t="shared" si="7"/>
        <v>15</v>
      </c>
      <c r="I217" s="55"/>
      <c r="J217" s="35"/>
      <c r="K217" s="55"/>
      <c r="L217" s="35"/>
      <c r="W217" s="19"/>
    </row>
    <row r="218" spans="2:23" s="56" customFormat="1" ht="14.85" customHeight="1">
      <c r="B218" s="52">
        <v>43028</v>
      </c>
      <c r="C218" s="53">
        <v>52.5</v>
      </c>
      <c r="D218" s="54">
        <v>71.666658946446006</v>
      </c>
      <c r="E218" s="34">
        <f t="shared" si="6"/>
        <v>19.166658946446006</v>
      </c>
      <c r="F218" s="53">
        <v>67.5</v>
      </c>
      <c r="G218" s="54">
        <v>83.333242961338584</v>
      </c>
      <c r="H218" s="34">
        <f t="shared" si="7"/>
        <v>15.833242961338584</v>
      </c>
      <c r="I218" s="55"/>
      <c r="J218" s="35"/>
      <c r="K218" s="55"/>
      <c r="L218" s="35"/>
      <c r="W218" s="19"/>
    </row>
    <row r="219" spans="2:23" s="56" customFormat="1" ht="14.85" customHeight="1">
      <c r="B219" s="52">
        <v>43021</v>
      </c>
      <c r="C219" s="53">
        <v>55</v>
      </c>
      <c r="D219" s="54">
        <v>73.333329473223003</v>
      </c>
      <c r="E219" s="34">
        <f t="shared" si="6"/>
        <v>18.333329473223003</v>
      </c>
      <c r="F219" s="53">
        <v>67.5</v>
      </c>
      <c r="G219" s="54">
        <v>84.166621480669292</v>
      </c>
      <c r="H219" s="34">
        <f t="shared" si="7"/>
        <v>16.666621480669292</v>
      </c>
      <c r="I219" s="55"/>
      <c r="J219" s="35"/>
      <c r="K219" s="55"/>
      <c r="L219" s="35"/>
      <c r="W219" s="19"/>
    </row>
    <row r="220" spans="2:23" s="56" customFormat="1" ht="14.85" customHeight="1">
      <c r="B220" s="52">
        <v>43014</v>
      </c>
      <c r="C220" s="53">
        <v>57.5</v>
      </c>
      <c r="D220" s="54">
        <v>75</v>
      </c>
      <c r="E220" s="34">
        <f t="shared" si="6"/>
        <v>17.5</v>
      </c>
      <c r="F220" s="53">
        <v>72.5</v>
      </c>
      <c r="G220" s="54">
        <v>85</v>
      </c>
      <c r="H220" s="34">
        <f t="shared" si="7"/>
        <v>12.5</v>
      </c>
      <c r="I220" s="55"/>
      <c r="J220" s="35"/>
      <c r="K220" s="55"/>
      <c r="L220" s="35"/>
      <c r="W220" s="19"/>
    </row>
    <row r="221" spans="2:23" s="56" customFormat="1" ht="14.85" customHeight="1">
      <c r="B221" s="52">
        <v>43007</v>
      </c>
      <c r="C221" s="53">
        <v>60</v>
      </c>
      <c r="D221" s="54">
        <v>75.928571428571445</v>
      </c>
      <c r="E221" s="34">
        <f t="shared" si="6"/>
        <v>15.928571428571445</v>
      </c>
      <c r="F221" s="53">
        <v>72.5</v>
      </c>
      <c r="G221" s="54">
        <v>86.285714285714306</v>
      </c>
      <c r="H221" s="34">
        <f t="shared" si="7"/>
        <v>13.785714285714306</v>
      </c>
      <c r="I221" s="55"/>
      <c r="J221" s="35"/>
      <c r="K221" s="55"/>
      <c r="L221" s="35"/>
      <c r="W221" s="19"/>
    </row>
    <row r="222" spans="2:23" s="56" customFormat="1" ht="14.85" customHeight="1">
      <c r="B222" s="52">
        <v>43000</v>
      </c>
      <c r="C222" s="53">
        <v>60</v>
      </c>
      <c r="D222" s="54">
        <v>76.85714285714289</v>
      </c>
      <c r="E222" s="34">
        <f t="shared" si="6"/>
        <v>16.85714285714289</v>
      </c>
      <c r="F222" s="53">
        <v>75</v>
      </c>
      <c r="G222" s="54">
        <v>87.571428571428612</v>
      </c>
      <c r="H222" s="34">
        <f t="shared" si="7"/>
        <v>12.571428571428612</v>
      </c>
      <c r="I222" s="55"/>
      <c r="J222" s="35"/>
      <c r="K222" s="55"/>
      <c r="L222" s="35"/>
      <c r="W222" s="19"/>
    </row>
    <row r="223" spans="2:23" s="56" customFormat="1" ht="14.85" customHeight="1">
      <c r="B223" s="52">
        <v>42996</v>
      </c>
      <c r="C223" s="53">
        <v>60</v>
      </c>
      <c r="D223" s="54">
        <v>77.78571428571432</v>
      </c>
      <c r="E223" s="34">
        <f t="shared" si="6"/>
        <v>17.78571428571432</v>
      </c>
      <c r="F223" s="53">
        <v>75</v>
      </c>
      <c r="G223" s="54">
        <v>88.857142857142904</v>
      </c>
      <c r="H223" s="34">
        <f t="shared" si="7"/>
        <v>13.857142857142904</v>
      </c>
      <c r="I223" s="55">
        <v>60</v>
      </c>
      <c r="J223" s="35"/>
      <c r="K223" s="55">
        <v>75</v>
      </c>
      <c r="L223" s="35"/>
      <c r="W223" s="19"/>
    </row>
    <row r="224" spans="2:23" s="56" customFormat="1" ht="14.85" customHeight="1">
      <c r="B224" s="52">
        <v>42986</v>
      </c>
      <c r="C224" s="53">
        <v>64</v>
      </c>
      <c r="D224" s="54">
        <v>78.714285714285751</v>
      </c>
      <c r="E224" s="34">
        <f t="shared" si="6"/>
        <v>14.714285714285751</v>
      </c>
      <c r="F224" s="53">
        <v>76.5</v>
      </c>
      <c r="G224" s="54">
        <v>90.142857142857196</v>
      </c>
      <c r="H224" s="34">
        <f t="shared" si="7"/>
        <v>13.642857142857196</v>
      </c>
      <c r="I224" s="55"/>
      <c r="J224" s="35"/>
      <c r="K224" s="55"/>
      <c r="L224" s="35"/>
      <c r="W224" s="19"/>
    </row>
    <row r="225" spans="2:23" s="56" customFormat="1" ht="14.85" customHeight="1">
      <c r="B225" s="52">
        <v>42979</v>
      </c>
      <c r="C225" s="53">
        <v>64</v>
      </c>
      <c r="D225" s="54">
        <v>79.642857142857167</v>
      </c>
      <c r="E225" s="34">
        <f t="shared" si="6"/>
        <v>15.642857142857167</v>
      </c>
      <c r="F225" s="53">
        <v>76.5</v>
      </c>
      <c r="G225" s="54">
        <v>91.428571428571473</v>
      </c>
      <c r="H225" s="34">
        <f t="shared" si="7"/>
        <v>14.928571428571473</v>
      </c>
      <c r="I225" s="55"/>
      <c r="J225" s="35"/>
      <c r="K225" s="55"/>
      <c r="L225" s="35"/>
      <c r="W225" s="19"/>
    </row>
    <row r="226" spans="2:23" s="56" customFormat="1" ht="14.85" customHeight="1">
      <c r="B226" s="52">
        <v>42972</v>
      </c>
      <c r="C226" s="53">
        <v>64</v>
      </c>
      <c r="D226" s="54">
        <v>80.571428571428584</v>
      </c>
      <c r="E226" s="34">
        <f t="shared" si="6"/>
        <v>16.571428571428584</v>
      </c>
      <c r="F226" s="53">
        <v>76.5</v>
      </c>
      <c r="G226" s="54">
        <v>92.714285714285737</v>
      </c>
      <c r="H226" s="34">
        <f t="shared" si="7"/>
        <v>16.214285714285737</v>
      </c>
      <c r="I226" s="55"/>
      <c r="J226" s="35"/>
      <c r="K226" s="55"/>
      <c r="L226" s="35"/>
      <c r="W226" s="19"/>
    </row>
    <row r="227" spans="2:23" s="56" customFormat="1" ht="14.85" customHeight="1">
      <c r="B227" s="52">
        <v>42965</v>
      </c>
      <c r="C227" s="53">
        <v>62.5</v>
      </c>
      <c r="D227" s="54">
        <v>81.5</v>
      </c>
      <c r="E227" s="34">
        <f t="shared" si="6"/>
        <v>19</v>
      </c>
      <c r="F227" s="53">
        <v>75</v>
      </c>
      <c r="G227" s="54">
        <v>94</v>
      </c>
      <c r="H227" s="34">
        <f t="shared" si="7"/>
        <v>19</v>
      </c>
      <c r="I227" s="55"/>
      <c r="J227" s="35"/>
      <c r="K227" s="55"/>
      <c r="L227" s="35"/>
      <c r="W227" s="19"/>
    </row>
    <row r="228" spans="2:23" s="56" customFormat="1" ht="14.85" customHeight="1">
      <c r="B228" s="52">
        <v>42958</v>
      </c>
      <c r="C228" s="53">
        <v>60</v>
      </c>
      <c r="D228" s="54">
        <v>80.500000000931323</v>
      </c>
      <c r="E228" s="34">
        <f t="shared" si="6"/>
        <v>20.500000000931323</v>
      </c>
      <c r="F228" s="53">
        <v>72.5</v>
      </c>
      <c r="G228" s="54">
        <v>92.999999996565748</v>
      </c>
      <c r="H228" s="34">
        <f t="shared" si="7"/>
        <v>20.499999996565748</v>
      </c>
      <c r="I228" s="55"/>
      <c r="J228" s="35"/>
      <c r="K228" s="55"/>
      <c r="L228" s="35"/>
      <c r="W228" s="19"/>
    </row>
    <row r="229" spans="2:23" s="56" customFormat="1" ht="14.85" customHeight="1">
      <c r="B229" s="52">
        <v>42951</v>
      </c>
      <c r="C229" s="53">
        <v>60</v>
      </c>
      <c r="D229" s="54">
        <v>79.500000000931323</v>
      </c>
      <c r="E229" s="34">
        <f t="shared" si="6"/>
        <v>19.500000000931323</v>
      </c>
      <c r="F229" s="53">
        <v>72.5</v>
      </c>
      <c r="G229" s="54">
        <v>91.999999996565748</v>
      </c>
      <c r="H229" s="34">
        <f t="shared" si="7"/>
        <v>19.499999996565748</v>
      </c>
      <c r="I229" s="55"/>
      <c r="J229" s="35"/>
      <c r="K229" s="55"/>
      <c r="L229" s="35"/>
      <c r="W229" s="19"/>
    </row>
    <row r="230" spans="2:23" s="56" customFormat="1" ht="14.85" customHeight="1">
      <c r="B230" s="52">
        <v>42944</v>
      </c>
      <c r="C230" s="53">
        <v>60</v>
      </c>
      <c r="D230" s="54">
        <v>78.500000000465661</v>
      </c>
      <c r="E230" s="34">
        <f t="shared" si="6"/>
        <v>18.500000000465661</v>
      </c>
      <c r="F230" s="53">
        <v>72.5</v>
      </c>
      <c r="G230" s="54">
        <v>90.999999998282874</v>
      </c>
      <c r="H230" s="34">
        <f t="shared" si="7"/>
        <v>18.499999998282874</v>
      </c>
      <c r="I230" s="55"/>
      <c r="J230" s="35"/>
      <c r="K230" s="55"/>
      <c r="L230" s="35"/>
      <c r="W230" s="19"/>
    </row>
    <row r="231" spans="2:23" s="56" customFormat="1" ht="14.85" customHeight="1">
      <c r="B231" s="52">
        <v>42937</v>
      </c>
      <c r="C231" s="53">
        <v>60</v>
      </c>
      <c r="D231" s="54">
        <v>77.5</v>
      </c>
      <c r="E231" s="34">
        <f t="shared" si="6"/>
        <v>17.5</v>
      </c>
      <c r="F231" s="53">
        <v>72.5</v>
      </c>
      <c r="G231" s="54">
        <v>90</v>
      </c>
      <c r="H231" s="34">
        <f t="shared" si="7"/>
        <v>17.5</v>
      </c>
      <c r="I231" s="55"/>
      <c r="J231" s="35"/>
      <c r="K231" s="55"/>
      <c r="L231" s="35"/>
      <c r="W231" s="19"/>
    </row>
    <row r="232" spans="2:23" s="56" customFormat="1" ht="14.85" customHeight="1">
      <c r="B232" s="52">
        <v>42930</v>
      </c>
      <c r="C232" s="53">
        <v>62.5</v>
      </c>
      <c r="D232" s="54">
        <v>79.99991607805714</v>
      </c>
      <c r="E232" s="34">
        <f t="shared" si="6"/>
        <v>17.49991607805714</v>
      </c>
      <c r="F232" s="53">
        <v>72.5</v>
      </c>
      <c r="G232" s="54">
        <v>92.499629975762218</v>
      </c>
      <c r="H232" s="34">
        <f t="shared" si="7"/>
        <v>19.999629975762218</v>
      </c>
      <c r="I232" s="55"/>
      <c r="J232" s="35"/>
      <c r="K232" s="55"/>
      <c r="L232" s="35"/>
      <c r="W232" s="19"/>
    </row>
    <row r="233" spans="2:23" s="56" customFormat="1" ht="14.85" customHeight="1">
      <c r="B233" s="52">
        <v>42923</v>
      </c>
      <c r="C233" s="53">
        <v>67.5</v>
      </c>
      <c r="D233" s="54">
        <v>82.49991607805714</v>
      </c>
      <c r="E233" s="34">
        <f t="shared" si="6"/>
        <v>14.99991607805714</v>
      </c>
      <c r="F233" s="53">
        <v>76</v>
      </c>
      <c r="G233" s="54">
        <v>94.999629975762218</v>
      </c>
      <c r="H233" s="34">
        <f t="shared" si="7"/>
        <v>18.999629975762218</v>
      </c>
      <c r="I233" s="55"/>
      <c r="J233" s="35"/>
      <c r="K233" s="55"/>
      <c r="L233" s="35"/>
      <c r="W233" s="19"/>
    </row>
    <row r="234" spans="2:23" s="56" customFormat="1" ht="14.85" customHeight="1">
      <c r="B234" s="52">
        <v>42916</v>
      </c>
      <c r="C234" s="53">
        <v>67.5</v>
      </c>
      <c r="D234" s="54">
        <v>84.99995803902857</v>
      </c>
      <c r="E234" s="34">
        <f t="shared" si="6"/>
        <v>17.49995803902857</v>
      </c>
      <c r="F234" s="53">
        <v>77</v>
      </c>
      <c r="G234" s="54">
        <v>97.499814987881109</v>
      </c>
      <c r="H234" s="34">
        <f t="shared" si="7"/>
        <v>20.499814987881109</v>
      </c>
      <c r="I234" s="55"/>
      <c r="J234" s="35"/>
      <c r="K234" s="55"/>
      <c r="L234" s="35"/>
      <c r="W234" s="19"/>
    </row>
    <row r="235" spans="2:23" s="56" customFormat="1" ht="14.85" customHeight="1">
      <c r="B235" s="52">
        <v>42909</v>
      </c>
      <c r="C235" s="53">
        <v>70</v>
      </c>
      <c r="D235" s="54">
        <v>87.5</v>
      </c>
      <c r="E235" s="34">
        <f t="shared" si="6"/>
        <v>17.5</v>
      </c>
      <c r="F235" s="53">
        <v>82.5</v>
      </c>
      <c r="G235" s="54">
        <v>100</v>
      </c>
      <c r="H235" s="34">
        <f t="shared" si="7"/>
        <v>17.5</v>
      </c>
      <c r="I235" s="55"/>
      <c r="J235" s="35"/>
      <c r="K235" s="55">
        <v>77</v>
      </c>
      <c r="L235" s="35"/>
      <c r="W235" s="19"/>
    </row>
    <row r="236" spans="2:23" s="56" customFormat="1" ht="14.85" customHeight="1">
      <c r="B236" s="52">
        <v>42902</v>
      </c>
      <c r="C236" s="53">
        <v>70</v>
      </c>
      <c r="D236" s="54">
        <v>88.125006198883057</v>
      </c>
      <c r="E236" s="34">
        <f t="shared" si="6"/>
        <v>18.125006198883057</v>
      </c>
      <c r="F236" s="53">
        <v>82.5</v>
      </c>
      <c r="G236" s="54">
        <v>99.999758243560791</v>
      </c>
      <c r="H236" s="34">
        <f t="shared" si="7"/>
        <v>17.499758243560791</v>
      </c>
      <c r="I236" s="55"/>
      <c r="J236" s="35"/>
      <c r="K236" s="55"/>
      <c r="L236" s="35"/>
      <c r="W236" s="19"/>
    </row>
    <row r="237" spans="2:23" s="56" customFormat="1" ht="14.85" customHeight="1">
      <c r="B237" s="52">
        <v>42895</v>
      </c>
      <c r="C237" s="53">
        <v>70</v>
      </c>
      <c r="D237" s="54">
        <v>88.750006198883057</v>
      </c>
      <c r="E237" s="34">
        <f t="shared" si="6"/>
        <v>18.750006198883057</v>
      </c>
      <c r="F237" s="53">
        <v>82.5</v>
      </c>
      <c r="G237" s="54">
        <v>99.999758243560791</v>
      </c>
      <c r="H237" s="34">
        <f t="shared" si="7"/>
        <v>17.499758243560791</v>
      </c>
      <c r="I237" s="55"/>
      <c r="J237" s="35"/>
      <c r="K237" s="55"/>
      <c r="L237" s="35"/>
      <c r="W237" s="19"/>
    </row>
    <row r="238" spans="2:23" s="56" customFormat="1" ht="14.85" customHeight="1">
      <c r="B238" s="52">
        <v>42888</v>
      </c>
      <c r="C238" s="53">
        <v>70</v>
      </c>
      <c r="D238" s="54">
        <v>89.375003099441528</v>
      </c>
      <c r="E238" s="34">
        <f t="shared" si="6"/>
        <v>19.375003099441528</v>
      </c>
      <c r="F238" s="53">
        <v>80</v>
      </c>
      <c r="G238" s="54">
        <v>99.999879121780396</v>
      </c>
      <c r="H238" s="34">
        <f t="shared" si="7"/>
        <v>19.999879121780396</v>
      </c>
      <c r="I238" s="55"/>
      <c r="J238" s="35"/>
      <c r="K238" s="55"/>
      <c r="L238" s="35"/>
      <c r="W238" s="19"/>
    </row>
    <row r="239" spans="2:23" s="56" customFormat="1" ht="14.85" customHeight="1">
      <c r="B239" s="52">
        <v>42881</v>
      </c>
      <c r="C239" s="53">
        <v>72.5</v>
      </c>
      <c r="D239" s="54">
        <v>90</v>
      </c>
      <c r="E239" s="34">
        <f t="shared" si="6"/>
        <v>17.5</v>
      </c>
      <c r="F239" s="53">
        <v>80</v>
      </c>
      <c r="G239" s="54">
        <v>100</v>
      </c>
      <c r="H239" s="34">
        <f t="shared" si="7"/>
        <v>20</v>
      </c>
      <c r="I239" s="55"/>
      <c r="J239" s="35"/>
      <c r="K239" s="55"/>
      <c r="L239" s="35"/>
      <c r="W239" s="19"/>
    </row>
    <row r="240" spans="2:23" s="56" customFormat="1" ht="14.85" customHeight="1">
      <c r="B240" s="52">
        <v>42874</v>
      </c>
      <c r="C240" s="53">
        <v>70</v>
      </c>
      <c r="D240" s="54">
        <v>90</v>
      </c>
      <c r="E240" s="34">
        <f t="shared" si="6"/>
        <v>20</v>
      </c>
      <c r="F240" s="53">
        <v>77.5</v>
      </c>
      <c r="G240" s="54">
        <v>97.5</v>
      </c>
      <c r="H240" s="34">
        <f t="shared" si="7"/>
        <v>20</v>
      </c>
      <c r="I240" s="55">
        <v>70</v>
      </c>
      <c r="J240" s="35"/>
      <c r="K240" s="55">
        <v>78</v>
      </c>
      <c r="L240" s="35"/>
      <c r="W240" s="19"/>
    </row>
    <row r="241" spans="2:23" s="56" customFormat="1" ht="14.85" customHeight="1">
      <c r="B241" s="52">
        <v>42867</v>
      </c>
      <c r="C241" s="53">
        <v>72.5</v>
      </c>
      <c r="D241" s="54">
        <v>90</v>
      </c>
      <c r="E241" s="34">
        <f t="shared" si="6"/>
        <v>17.5</v>
      </c>
      <c r="F241" s="53">
        <v>80</v>
      </c>
      <c r="G241" s="54">
        <v>100</v>
      </c>
      <c r="H241" s="34">
        <f t="shared" si="7"/>
        <v>20</v>
      </c>
      <c r="I241" s="55"/>
      <c r="J241" s="35"/>
      <c r="K241" s="55"/>
      <c r="L241" s="35"/>
      <c r="W241" s="19"/>
    </row>
    <row r="242" spans="2:23" s="56" customFormat="1" ht="14.85" customHeight="1">
      <c r="B242" s="52">
        <v>42860</v>
      </c>
      <c r="C242" s="53">
        <v>75</v>
      </c>
      <c r="D242" s="54">
        <v>90</v>
      </c>
      <c r="E242" s="34">
        <f t="shared" si="6"/>
        <v>15</v>
      </c>
      <c r="F242" s="53">
        <v>82.5</v>
      </c>
      <c r="G242" s="54">
        <v>100</v>
      </c>
      <c r="H242" s="34">
        <f t="shared" si="7"/>
        <v>17.5</v>
      </c>
      <c r="I242" s="55"/>
      <c r="J242" s="35"/>
      <c r="K242" s="55"/>
      <c r="L242" s="35">
        <v>100</v>
      </c>
      <c r="W242" s="19"/>
    </row>
    <row r="243" spans="2:23" s="56" customFormat="1" ht="14.85" customHeight="1">
      <c r="B243" s="52">
        <v>42849</v>
      </c>
      <c r="C243" s="53">
        <v>75</v>
      </c>
      <c r="D243" s="54">
        <v>102.66666666666663</v>
      </c>
      <c r="E243" s="34">
        <f t="shared" si="6"/>
        <v>27.666666666666629</v>
      </c>
      <c r="F243" s="53">
        <v>82.5</v>
      </c>
      <c r="G243" s="54">
        <v>110.00000000000003</v>
      </c>
      <c r="H243" s="34">
        <f t="shared" si="7"/>
        <v>27.500000000000028</v>
      </c>
      <c r="I243" s="55"/>
      <c r="J243" s="35"/>
      <c r="K243" s="55"/>
      <c r="L243" s="35"/>
      <c r="W243" s="19"/>
    </row>
    <row r="244" spans="2:23" s="56" customFormat="1" ht="14.85" customHeight="1">
      <c r="B244" s="52">
        <v>42837</v>
      </c>
      <c r="C244" s="53">
        <v>75</v>
      </c>
      <c r="D244" s="54">
        <v>102.33333333333327</v>
      </c>
      <c r="E244" s="34">
        <f t="shared" si="6"/>
        <v>27.333333333333272</v>
      </c>
      <c r="F244" s="53">
        <v>82.5</v>
      </c>
      <c r="G244" s="54">
        <v>110.00000000000006</v>
      </c>
      <c r="H244" s="34">
        <f t="shared" si="7"/>
        <v>27.500000000000057</v>
      </c>
      <c r="I244" s="55"/>
      <c r="J244" s="35"/>
      <c r="K244" s="55"/>
      <c r="L244" s="35"/>
      <c r="W244" s="19"/>
    </row>
    <row r="245" spans="2:23" s="56" customFormat="1" ht="14.85" customHeight="1">
      <c r="B245" s="52">
        <v>42832</v>
      </c>
      <c r="C245" s="53">
        <v>75</v>
      </c>
      <c r="D245" s="54">
        <v>101.99999999999991</v>
      </c>
      <c r="E245" s="34">
        <f t="shared" si="6"/>
        <v>26.999999999999915</v>
      </c>
      <c r="F245" s="53">
        <v>82.5</v>
      </c>
      <c r="G245" s="54">
        <v>110.00000000000007</v>
      </c>
      <c r="H245" s="34">
        <f t="shared" si="7"/>
        <v>27.500000000000071</v>
      </c>
      <c r="I245" s="55"/>
      <c r="J245" s="35"/>
      <c r="K245" s="55"/>
      <c r="L245" s="35"/>
      <c r="W245" s="19"/>
    </row>
    <row r="246" spans="2:23" s="56" customFormat="1" ht="14.85" customHeight="1">
      <c r="B246" s="52">
        <v>42825</v>
      </c>
      <c r="C246" s="53">
        <v>75</v>
      </c>
      <c r="D246" s="54">
        <v>101.66666666666657</v>
      </c>
      <c r="E246" s="34">
        <f t="shared" si="6"/>
        <v>26.666666666666572</v>
      </c>
      <c r="F246" s="53">
        <v>82.5</v>
      </c>
      <c r="G246" s="54">
        <v>110.00000000000009</v>
      </c>
      <c r="H246" s="34">
        <f t="shared" si="7"/>
        <v>27.500000000000085</v>
      </c>
      <c r="I246" s="55"/>
      <c r="J246" s="35"/>
      <c r="K246" s="55"/>
      <c r="L246" s="35"/>
      <c r="W246" s="19"/>
    </row>
    <row r="247" spans="2:23" s="56" customFormat="1" ht="14.85" customHeight="1">
      <c r="B247" s="52">
        <v>42817</v>
      </c>
      <c r="C247" s="53">
        <v>75</v>
      </c>
      <c r="D247" s="54">
        <v>101.33333333333324</v>
      </c>
      <c r="E247" s="34">
        <f t="shared" si="6"/>
        <v>26.333333333333243</v>
      </c>
      <c r="F247" s="53">
        <v>82.5</v>
      </c>
      <c r="G247" s="54">
        <v>110.00000000000009</v>
      </c>
      <c r="H247" s="34">
        <f t="shared" si="7"/>
        <v>27.500000000000085</v>
      </c>
      <c r="I247" s="55"/>
      <c r="J247" s="35"/>
      <c r="K247" s="55"/>
      <c r="L247" s="35"/>
      <c r="W247" s="19"/>
    </row>
    <row r="248" spans="2:23" s="56" customFormat="1" ht="14.85" customHeight="1">
      <c r="B248" s="52">
        <v>42811</v>
      </c>
      <c r="C248" s="53">
        <v>75</v>
      </c>
      <c r="D248" s="54">
        <v>100.99999999999991</v>
      </c>
      <c r="E248" s="34">
        <f t="shared" si="6"/>
        <v>25.999999999999915</v>
      </c>
      <c r="F248" s="53">
        <v>82.5</v>
      </c>
      <c r="G248" s="54">
        <v>110.00000000000007</v>
      </c>
      <c r="H248" s="34">
        <f t="shared" si="7"/>
        <v>27.500000000000071</v>
      </c>
      <c r="I248" s="55"/>
      <c r="J248" s="35"/>
      <c r="K248" s="55"/>
      <c r="L248" s="35"/>
      <c r="W248" s="19"/>
    </row>
    <row r="249" spans="2:23" s="56" customFormat="1" ht="14.85" customHeight="1">
      <c r="B249" s="52">
        <v>42804</v>
      </c>
      <c r="C249" s="53">
        <v>72.5</v>
      </c>
      <c r="D249" s="54">
        <v>100.6666666666666</v>
      </c>
      <c r="E249" s="34">
        <f t="shared" si="6"/>
        <v>28.1666666666666</v>
      </c>
      <c r="F249" s="53">
        <v>80</v>
      </c>
      <c r="G249" s="54">
        <v>110.00000000000006</v>
      </c>
      <c r="H249" s="34">
        <f t="shared" si="7"/>
        <v>30.000000000000057</v>
      </c>
      <c r="I249" s="55"/>
      <c r="J249" s="35"/>
      <c r="K249" s="61">
        <v>80</v>
      </c>
      <c r="L249" s="35"/>
      <c r="W249" s="19"/>
    </row>
    <row r="250" spans="2:23" s="56" customFormat="1" ht="14.85" customHeight="1">
      <c r="B250" s="52">
        <v>42797</v>
      </c>
      <c r="C250" s="53">
        <v>72.5</v>
      </c>
      <c r="D250" s="54">
        <v>100.3333333333333</v>
      </c>
      <c r="E250" s="34">
        <f t="shared" si="6"/>
        <v>27.8333333333333</v>
      </c>
      <c r="F250" s="53">
        <v>80</v>
      </c>
      <c r="G250" s="54">
        <v>110.00000000000003</v>
      </c>
      <c r="H250" s="34">
        <f t="shared" si="7"/>
        <v>30.000000000000028</v>
      </c>
      <c r="I250" s="55">
        <v>72</v>
      </c>
      <c r="J250" s="35"/>
      <c r="K250" s="55"/>
      <c r="L250" s="35"/>
      <c r="W250" s="19"/>
    </row>
    <row r="251" spans="2:23" s="56" customFormat="1" ht="14.85" customHeight="1">
      <c r="B251" s="52">
        <v>42789</v>
      </c>
      <c r="C251" s="53">
        <v>80</v>
      </c>
      <c r="D251" s="54">
        <v>100</v>
      </c>
      <c r="E251" s="34">
        <f t="shared" si="6"/>
        <v>20</v>
      </c>
      <c r="F251" s="53">
        <v>90</v>
      </c>
      <c r="G251" s="54">
        <v>110</v>
      </c>
      <c r="H251" s="34">
        <f t="shared" si="7"/>
        <v>20</v>
      </c>
      <c r="I251" s="55"/>
      <c r="J251" s="35"/>
      <c r="K251" s="55"/>
      <c r="L251" s="35"/>
      <c r="W251" s="19"/>
    </row>
    <row r="252" spans="2:23" s="56" customFormat="1" ht="14.85" customHeight="1">
      <c r="B252" s="52">
        <v>42783</v>
      </c>
      <c r="C252" s="53">
        <v>80</v>
      </c>
      <c r="D252" s="54">
        <v>100.49999999999999</v>
      </c>
      <c r="E252" s="34">
        <f t="shared" si="6"/>
        <v>20.499999999999986</v>
      </c>
      <c r="F252" s="53">
        <v>90</v>
      </c>
      <c r="G252" s="54">
        <v>110.49999999999999</v>
      </c>
      <c r="H252" s="34">
        <f t="shared" si="7"/>
        <v>20.499999999999986</v>
      </c>
      <c r="I252" s="55"/>
      <c r="J252" s="35"/>
      <c r="K252" s="55"/>
      <c r="L252" s="35"/>
      <c r="W252" s="19"/>
    </row>
    <row r="253" spans="2:23" s="56" customFormat="1" ht="14.85" customHeight="1">
      <c r="B253" s="52">
        <v>42776</v>
      </c>
      <c r="C253" s="53">
        <v>82.5</v>
      </c>
      <c r="D253" s="54">
        <v>107.5</v>
      </c>
      <c r="E253" s="34">
        <f t="shared" si="6"/>
        <v>25</v>
      </c>
      <c r="F253" s="53">
        <v>92.5</v>
      </c>
      <c r="G253" s="54">
        <v>117.5</v>
      </c>
      <c r="H253" s="34">
        <f t="shared" si="7"/>
        <v>25</v>
      </c>
      <c r="I253" s="55"/>
      <c r="J253" s="35"/>
      <c r="K253" s="55"/>
      <c r="L253" s="35"/>
      <c r="W253" s="19"/>
    </row>
    <row r="254" spans="2:23" s="56" customFormat="1" ht="14.85" customHeight="1">
      <c r="B254" s="52">
        <v>42769</v>
      </c>
      <c r="C254" s="53">
        <v>82.5</v>
      </c>
      <c r="D254" s="54">
        <v>101.49999999999997</v>
      </c>
      <c r="E254" s="34">
        <f t="shared" si="6"/>
        <v>18.999999999999972</v>
      </c>
      <c r="F254" s="53">
        <v>92.5</v>
      </c>
      <c r="G254" s="54">
        <v>111.49999999999997</v>
      </c>
      <c r="H254" s="34">
        <f t="shared" si="7"/>
        <v>18.999999999999972</v>
      </c>
      <c r="I254" s="55"/>
      <c r="J254" s="35"/>
      <c r="K254" s="55"/>
      <c r="L254" s="35"/>
      <c r="W254" s="19"/>
    </row>
    <row r="255" spans="2:23" s="56" customFormat="1" ht="14.85" customHeight="1">
      <c r="B255" s="52">
        <v>42765</v>
      </c>
      <c r="C255" s="53">
        <v>85</v>
      </c>
      <c r="D255" s="54">
        <v>101.99999999999999</v>
      </c>
      <c r="E255" s="34">
        <f t="shared" si="6"/>
        <v>16.999999999999986</v>
      </c>
      <c r="F255" s="53">
        <v>95</v>
      </c>
      <c r="G255" s="54">
        <v>111.99999999999999</v>
      </c>
      <c r="H255" s="34">
        <f t="shared" si="7"/>
        <v>16.999999999999986</v>
      </c>
      <c r="I255" s="55"/>
      <c r="J255" s="35"/>
      <c r="K255" s="55"/>
      <c r="L255" s="35"/>
      <c r="W255" s="19"/>
    </row>
    <row r="256" spans="2:23" s="56" customFormat="1" ht="14.85" customHeight="1">
      <c r="B256" s="52">
        <v>42755</v>
      </c>
      <c r="C256" s="53">
        <v>82.5</v>
      </c>
      <c r="D256" s="54">
        <v>102.5</v>
      </c>
      <c r="E256" s="34">
        <f t="shared" si="6"/>
        <v>20</v>
      </c>
      <c r="F256" s="53">
        <v>92.5</v>
      </c>
      <c r="G256" s="54">
        <v>112.5</v>
      </c>
      <c r="H256" s="34">
        <f t="shared" si="7"/>
        <v>20</v>
      </c>
      <c r="I256" s="55"/>
      <c r="J256" s="35"/>
      <c r="K256" s="55"/>
      <c r="L256" s="35"/>
      <c r="W256" s="19"/>
    </row>
    <row r="257" spans="2:23" s="56" customFormat="1" ht="14.85" customHeight="1">
      <c r="B257" s="52">
        <v>42748</v>
      </c>
      <c r="C257" s="53">
        <v>79</v>
      </c>
      <c r="D257" s="54">
        <v>104.375</v>
      </c>
      <c r="E257" s="34">
        <f t="shared" si="6"/>
        <v>25.375</v>
      </c>
      <c r="F257" s="53">
        <v>89</v>
      </c>
      <c r="G257" s="54">
        <v>113.125</v>
      </c>
      <c r="H257" s="34">
        <f t="shared" si="7"/>
        <v>24.125</v>
      </c>
      <c r="I257" s="55"/>
      <c r="J257" s="35"/>
      <c r="K257" s="55"/>
      <c r="L257" s="35"/>
      <c r="W257" s="19"/>
    </row>
    <row r="258" spans="2:23" s="56" customFormat="1" ht="14.85" customHeight="1">
      <c r="B258" s="52">
        <v>42740</v>
      </c>
      <c r="C258" s="53">
        <v>85</v>
      </c>
      <c r="D258" s="54">
        <v>106.25</v>
      </c>
      <c r="E258" s="34">
        <f t="shared" si="6"/>
        <v>21.25</v>
      </c>
      <c r="F258" s="53">
        <v>90</v>
      </c>
      <c r="G258" s="54">
        <v>113.75</v>
      </c>
      <c r="H258" s="34">
        <f t="shared" si="7"/>
        <v>23.75</v>
      </c>
      <c r="I258" s="55">
        <v>78</v>
      </c>
      <c r="J258" s="35"/>
      <c r="K258" s="55">
        <v>90</v>
      </c>
      <c r="L258" s="35"/>
      <c r="W258" s="19"/>
    </row>
    <row r="259" spans="2:23" s="56" customFormat="1" ht="14.85" customHeight="1">
      <c r="B259" s="52">
        <v>42725</v>
      </c>
      <c r="C259" s="53">
        <v>85</v>
      </c>
      <c r="D259" s="54">
        <v>108.125</v>
      </c>
      <c r="E259" s="34">
        <f t="shared" si="6"/>
        <v>23.125</v>
      </c>
      <c r="F259" s="53">
        <v>90</v>
      </c>
      <c r="G259" s="54">
        <v>114.375</v>
      </c>
      <c r="H259" s="34">
        <f t="shared" si="7"/>
        <v>24.375</v>
      </c>
      <c r="I259" s="55"/>
      <c r="J259" s="35"/>
      <c r="K259" s="55"/>
      <c r="L259" s="35"/>
      <c r="W259" s="19"/>
    </row>
    <row r="260" spans="2:23" s="56" customFormat="1" ht="14.85" customHeight="1">
      <c r="B260" s="52">
        <v>42719</v>
      </c>
      <c r="C260" s="53">
        <v>82.5</v>
      </c>
      <c r="D260" s="54">
        <v>110</v>
      </c>
      <c r="E260" s="34">
        <f t="shared" si="6"/>
        <v>27.5</v>
      </c>
      <c r="F260" s="53">
        <v>90</v>
      </c>
      <c r="G260" s="54">
        <v>115</v>
      </c>
      <c r="H260" s="34">
        <f t="shared" si="7"/>
        <v>25</v>
      </c>
      <c r="I260" s="55"/>
      <c r="J260" s="35"/>
      <c r="K260" s="55"/>
      <c r="L260" s="35"/>
      <c r="W260" s="19"/>
    </row>
    <row r="261" spans="2:23" s="56" customFormat="1" ht="14.85" customHeight="1">
      <c r="B261" s="52">
        <v>42712</v>
      </c>
      <c r="C261" s="53">
        <v>80</v>
      </c>
      <c r="D261" s="54">
        <v>108.74999999999999</v>
      </c>
      <c r="E261" s="34">
        <f t="shared" si="6"/>
        <v>28.749999999999986</v>
      </c>
      <c r="F261" s="53">
        <v>90</v>
      </c>
      <c r="G261" s="54">
        <v>114.58333333333331</v>
      </c>
      <c r="H261" s="34">
        <f t="shared" si="7"/>
        <v>24.583333333333314</v>
      </c>
      <c r="I261" s="55"/>
      <c r="J261" s="35"/>
      <c r="K261" s="55"/>
      <c r="L261" s="35"/>
      <c r="W261" s="19"/>
    </row>
    <row r="262" spans="2:23" s="56" customFormat="1" ht="14.85" customHeight="1">
      <c r="B262" s="52">
        <v>42705</v>
      </c>
      <c r="C262" s="53">
        <v>80</v>
      </c>
      <c r="D262" s="54">
        <v>107.49999999999997</v>
      </c>
      <c r="E262" s="34">
        <f t="shared" ref="E262:E308" si="8">D262-C262</f>
        <v>27.499999999999972</v>
      </c>
      <c r="F262" s="53">
        <v>90</v>
      </c>
      <c r="G262" s="54">
        <v>114.16666666666664</v>
      </c>
      <c r="H262" s="34">
        <f t="shared" ref="H262:H308" si="9">G262-F262</f>
        <v>24.166666666666643</v>
      </c>
      <c r="I262" s="55"/>
      <c r="J262" s="35"/>
      <c r="K262" s="55"/>
      <c r="L262" s="35"/>
      <c r="W262" s="19"/>
    </row>
    <row r="263" spans="2:23" s="56" customFormat="1" ht="14.85" customHeight="1">
      <c r="B263" s="52">
        <v>42698</v>
      </c>
      <c r="C263" s="53">
        <v>80</v>
      </c>
      <c r="D263" s="54">
        <v>106.24999999999997</v>
      </c>
      <c r="E263" s="34">
        <f t="shared" si="8"/>
        <v>26.249999999999972</v>
      </c>
      <c r="F263" s="53">
        <v>90</v>
      </c>
      <c r="G263" s="54">
        <v>113.74999999999997</v>
      </c>
      <c r="H263" s="34">
        <f t="shared" si="9"/>
        <v>23.749999999999972</v>
      </c>
      <c r="I263" s="55">
        <v>80</v>
      </c>
      <c r="J263" s="35"/>
      <c r="K263" s="55">
        <v>90</v>
      </c>
      <c r="L263" s="35"/>
      <c r="W263" s="19"/>
    </row>
    <row r="264" spans="2:23" s="56" customFormat="1" ht="14.85" customHeight="1">
      <c r="B264" s="52">
        <v>42685</v>
      </c>
      <c r="C264" s="53">
        <v>80</v>
      </c>
      <c r="D264" s="54">
        <v>104.99999999999997</v>
      </c>
      <c r="E264" s="34">
        <f t="shared" si="8"/>
        <v>24.999999999999972</v>
      </c>
      <c r="F264" s="53">
        <v>90</v>
      </c>
      <c r="G264" s="54">
        <v>113.33333333333331</v>
      </c>
      <c r="H264" s="34">
        <f t="shared" si="9"/>
        <v>23.333333333333314</v>
      </c>
      <c r="I264" s="55"/>
      <c r="J264" s="35"/>
      <c r="K264" s="55"/>
      <c r="L264" s="35"/>
      <c r="W264" s="19"/>
    </row>
    <row r="265" spans="2:23" s="56" customFormat="1" ht="14.85" customHeight="1">
      <c r="B265" s="52">
        <v>42677</v>
      </c>
      <c r="C265" s="53">
        <v>80</v>
      </c>
      <c r="D265" s="54">
        <v>103.74999999999999</v>
      </c>
      <c r="E265" s="34">
        <f t="shared" si="8"/>
        <v>23.749999999999986</v>
      </c>
      <c r="F265" s="53">
        <v>90</v>
      </c>
      <c r="G265" s="54">
        <v>112.91666666666666</v>
      </c>
      <c r="H265" s="34">
        <f t="shared" si="9"/>
        <v>22.916666666666657</v>
      </c>
      <c r="I265" s="55"/>
      <c r="J265" s="35"/>
      <c r="K265" s="55"/>
      <c r="L265" s="35"/>
      <c r="W265" s="19"/>
    </row>
    <row r="266" spans="2:23" s="56" customFormat="1" ht="14.85" customHeight="1">
      <c r="B266" s="52">
        <v>42671</v>
      </c>
      <c r="C266" s="53">
        <v>80</v>
      </c>
      <c r="D266" s="54">
        <v>102.5</v>
      </c>
      <c r="E266" s="34">
        <f t="shared" si="8"/>
        <v>22.5</v>
      </c>
      <c r="F266" s="53">
        <v>90</v>
      </c>
      <c r="G266" s="54">
        <v>112.5</v>
      </c>
      <c r="H266" s="34">
        <f t="shared" si="9"/>
        <v>22.5</v>
      </c>
      <c r="I266" s="55">
        <v>80</v>
      </c>
      <c r="J266" s="35"/>
      <c r="K266" s="55"/>
      <c r="L266" s="35"/>
      <c r="W266" s="19"/>
    </row>
    <row r="267" spans="2:23" s="56" customFormat="1" ht="14.85" customHeight="1">
      <c r="B267" s="52">
        <v>42663</v>
      </c>
      <c r="C267" s="53">
        <v>80</v>
      </c>
      <c r="D267" s="54">
        <v>102.85714285714283</v>
      </c>
      <c r="E267" s="34">
        <f t="shared" si="8"/>
        <v>22.857142857142833</v>
      </c>
      <c r="F267" s="53">
        <v>92.5</v>
      </c>
      <c r="G267" s="54">
        <v>113.57142857142856</v>
      </c>
      <c r="H267" s="34">
        <f t="shared" si="9"/>
        <v>21.071428571428555</v>
      </c>
      <c r="I267" s="55"/>
      <c r="J267" s="35"/>
      <c r="K267" s="55"/>
      <c r="L267" s="35"/>
      <c r="W267" s="19"/>
    </row>
    <row r="268" spans="2:23" s="56" customFormat="1" ht="14.85" customHeight="1">
      <c r="B268" s="52">
        <v>42656</v>
      </c>
      <c r="C268" s="53">
        <v>82.5</v>
      </c>
      <c r="D268" s="54">
        <v>103.21428571428568</v>
      </c>
      <c r="E268" s="34">
        <f t="shared" si="8"/>
        <v>20.71428571428568</v>
      </c>
      <c r="F268" s="53">
        <v>95</v>
      </c>
      <c r="G268" s="54">
        <v>114.64285714285711</v>
      </c>
      <c r="H268" s="34">
        <f t="shared" si="9"/>
        <v>19.64285714285711</v>
      </c>
      <c r="I268" s="55"/>
      <c r="J268" s="35"/>
      <c r="K268" s="55"/>
      <c r="L268" s="35"/>
      <c r="W268" s="19"/>
    </row>
    <row r="269" spans="2:23" s="56" customFormat="1" ht="14.85" customHeight="1">
      <c r="B269" s="52">
        <v>42650</v>
      </c>
      <c r="C269" s="53">
        <v>85</v>
      </c>
      <c r="D269" s="54">
        <v>103.57142857142853</v>
      </c>
      <c r="E269" s="34">
        <f t="shared" si="8"/>
        <v>18.571428571428527</v>
      </c>
      <c r="F269" s="53">
        <v>95</v>
      </c>
      <c r="G269" s="54">
        <v>115.71428571428568</v>
      </c>
      <c r="H269" s="34">
        <f t="shared" si="9"/>
        <v>20.71428571428568</v>
      </c>
      <c r="I269" s="55"/>
      <c r="J269" s="35"/>
      <c r="K269" s="55"/>
      <c r="L269" s="35"/>
      <c r="W269" s="19"/>
    </row>
    <row r="270" spans="2:23" s="56" customFormat="1" ht="14.85" customHeight="1">
      <c r="B270" s="52">
        <v>42642</v>
      </c>
      <c r="C270" s="53">
        <v>85</v>
      </c>
      <c r="D270" s="54">
        <v>103.92857142857139</v>
      </c>
      <c r="E270" s="34">
        <f t="shared" si="8"/>
        <v>18.928571428571388</v>
      </c>
      <c r="F270" s="53">
        <v>95</v>
      </c>
      <c r="G270" s="54">
        <v>116.78571428571425</v>
      </c>
      <c r="H270" s="34">
        <f t="shared" si="9"/>
        <v>21.785714285714249</v>
      </c>
      <c r="I270" s="55"/>
      <c r="J270" s="35"/>
      <c r="K270" s="55"/>
      <c r="L270" s="35"/>
      <c r="W270" s="19"/>
    </row>
    <row r="271" spans="2:23" s="56" customFormat="1" ht="14.85" customHeight="1">
      <c r="B271" s="52">
        <v>42635</v>
      </c>
      <c r="C271" s="53">
        <v>80</v>
      </c>
      <c r="D271" s="54">
        <v>104.28571428571425</v>
      </c>
      <c r="E271" s="34">
        <f t="shared" si="8"/>
        <v>24.285714285714249</v>
      </c>
      <c r="F271" s="53">
        <v>92.5</v>
      </c>
      <c r="G271" s="54">
        <v>117.85714285714283</v>
      </c>
      <c r="H271" s="34">
        <f t="shared" si="9"/>
        <v>25.357142857142833</v>
      </c>
      <c r="I271" s="55"/>
      <c r="J271" s="35"/>
      <c r="K271" s="55"/>
      <c r="L271" s="35"/>
      <c r="W271" s="19"/>
    </row>
    <row r="272" spans="2:23" s="56" customFormat="1" ht="14.85" customHeight="1">
      <c r="B272" s="52">
        <v>42628</v>
      </c>
      <c r="C272" s="53">
        <v>77.5</v>
      </c>
      <c r="D272" s="54">
        <v>104.64285714285712</v>
      </c>
      <c r="E272" s="34">
        <f t="shared" si="8"/>
        <v>27.142857142857125</v>
      </c>
      <c r="F272" s="53">
        <v>87.5</v>
      </c>
      <c r="G272" s="54">
        <v>118.92857142857142</v>
      </c>
      <c r="H272" s="34">
        <f t="shared" si="9"/>
        <v>31.428571428571416</v>
      </c>
      <c r="I272" s="55"/>
      <c r="J272" s="35"/>
      <c r="K272" s="55"/>
      <c r="L272" s="35"/>
      <c r="W272" s="19"/>
    </row>
    <row r="273" spans="2:23" s="56" customFormat="1" ht="14.85" customHeight="1">
      <c r="B273" s="52">
        <v>42621</v>
      </c>
      <c r="C273" s="53">
        <v>70</v>
      </c>
      <c r="D273" s="54">
        <v>105</v>
      </c>
      <c r="E273" s="34">
        <f t="shared" si="8"/>
        <v>35</v>
      </c>
      <c r="F273" s="53">
        <v>85</v>
      </c>
      <c r="G273" s="54">
        <v>120</v>
      </c>
      <c r="H273" s="34">
        <f t="shared" si="9"/>
        <v>35</v>
      </c>
      <c r="I273" s="55"/>
      <c r="J273" s="35"/>
      <c r="K273" s="55"/>
      <c r="L273" s="35"/>
      <c r="W273" s="19"/>
    </row>
    <row r="274" spans="2:23" s="56" customFormat="1" ht="14.85" customHeight="1">
      <c r="B274" s="52">
        <v>42614</v>
      </c>
      <c r="C274" s="53">
        <v>70</v>
      </c>
      <c r="D274" s="54">
        <v>106.24999999999997</v>
      </c>
      <c r="E274" s="34">
        <f t="shared" si="8"/>
        <v>36.249999999999972</v>
      </c>
      <c r="F274" s="53">
        <v>85</v>
      </c>
      <c r="G274" s="54">
        <v>121.24999999999997</v>
      </c>
      <c r="H274" s="34">
        <f t="shared" si="9"/>
        <v>36.249999999999972</v>
      </c>
      <c r="I274" s="55"/>
      <c r="J274" s="35"/>
      <c r="K274" s="55">
        <v>85</v>
      </c>
      <c r="L274" s="35"/>
      <c r="W274" s="19"/>
    </row>
    <row r="275" spans="2:23" s="56" customFormat="1" ht="14.85" customHeight="1">
      <c r="B275" s="52">
        <v>42608</v>
      </c>
      <c r="C275" s="53">
        <v>72.5</v>
      </c>
      <c r="D275" s="54">
        <v>107.49999999999996</v>
      </c>
      <c r="E275" s="34">
        <f t="shared" si="8"/>
        <v>34.999999999999957</v>
      </c>
      <c r="F275" s="53">
        <v>85</v>
      </c>
      <c r="G275" s="54">
        <v>122.49999999999996</v>
      </c>
      <c r="H275" s="34">
        <f t="shared" si="9"/>
        <v>37.499999999999957</v>
      </c>
      <c r="I275" s="55"/>
      <c r="J275" s="35"/>
      <c r="K275" s="55"/>
      <c r="L275" s="35"/>
      <c r="W275" s="19"/>
    </row>
    <row r="276" spans="2:23" s="56" customFormat="1" ht="14.85" customHeight="1">
      <c r="B276" s="52">
        <v>42601</v>
      </c>
      <c r="C276" s="53">
        <v>75</v>
      </c>
      <c r="D276" s="54">
        <v>108.74999999999994</v>
      </c>
      <c r="E276" s="34">
        <f t="shared" si="8"/>
        <v>33.749999999999943</v>
      </c>
      <c r="F276" s="53">
        <v>88</v>
      </c>
      <c r="G276" s="54">
        <v>123.74999999999994</v>
      </c>
      <c r="H276" s="34">
        <f t="shared" si="9"/>
        <v>35.749999999999943</v>
      </c>
      <c r="I276" s="55"/>
      <c r="J276" s="35"/>
      <c r="K276" s="55"/>
      <c r="L276" s="35"/>
      <c r="W276" s="19"/>
    </row>
    <row r="277" spans="2:23" s="56" customFormat="1" ht="14.85" customHeight="1">
      <c r="B277" s="52">
        <v>42594</v>
      </c>
      <c r="C277" s="53">
        <v>75</v>
      </c>
      <c r="D277" s="54">
        <v>109.99999999999994</v>
      </c>
      <c r="E277" s="34">
        <f t="shared" si="8"/>
        <v>34.999999999999943</v>
      </c>
      <c r="F277" s="53">
        <v>90</v>
      </c>
      <c r="G277" s="54">
        <v>124.99999999999994</v>
      </c>
      <c r="H277" s="34">
        <f t="shared" si="9"/>
        <v>34.999999999999943</v>
      </c>
      <c r="I277" s="55">
        <v>75</v>
      </c>
      <c r="J277" s="35"/>
      <c r="K277" s="55">
        <v>87.5</v>
      </c>
      <c r="L277" s="35"/>
      <c r="W277" s="19"/>
    </row>
    <row r="278" spans="2:23" s="56" customFormat="1" ht="14.85" customHeight="1">
      <c r="B278" s="52">
        <v>42587</v>
      </c>
      <c r="C278" s="53">
        <v>77.5</v>
      </c>
      <c r="D278" s="54">
        <v>111.24999999999994</v>
      </c>
      <c r="E278" s="34">
        <f t="shared" si="8"/>
        <v>33.749999999999943</v>
      </c>
      <c r="F278" s="53">
        <v>92.5</v>
      </c>
      <c r="G278" s="54">
        <v>126.24999999999994</v>
      </c>
      <c r="H278" s="34">
        <f t="shared" si="9"/>
        <v>33.749999999999943</v>
      </c>
      <c r="I278" s="46"/>
      <c r="J278" s="35"/>
      <c r="K278" s="55"/>
      <c r="L278" s="35"/>
      <c r="W278" s="19"/>
    </row>
    <row r="279" spans="2:23" s="56" customFormat="1" ht="14.85" customHeight="1">
      <c r="B279" s="52">
        <v>42580</v>
      </c>
      <c r="C279" s="53">
        <v>85</v>
      </c>
      <c r="D279" s="54">
        <v>112.49999999999996</v>
      </c>
      <c r="E279" s="34">
        <f t="shared" si="8"/>
        <v>27.499999999999957</v>
      </c>
      <c r="F279" s="53">
        <v>97.5</v>
      </c>
      <c r="G279" s="54">
        <v>127.49999999999996</v>
      </c>
      <c r="H279" s="34">
        <f t="shared" si="9"/>
        <v>29.999999999999957</v>
      </c>
      <c r="I279" s="55"/>
      <c r="J279" s="35"/>
      <c r="K279" s="55"/>
      <c r="L279" s="35"/>
      <c r="W279" s="19"/>
    </row>
    <row r="280" spans="2:23" s="56" customFormat="1" ht="14.85" customHeight="1">
      <c r="B280" s="52">
        <v>42573</v>
      </c>
      <c r="C280" s="53">
        <v>85</v>
      </c>
      <c r="D280" s="54">
        <v>113.74999999999997</v>
      </c>
      <c r="E280" s="34">
        <f t="shared" si="8"/>
        <v>28.749999999999972</v>
      </c>
      <c r="F280" s="53">
        <v>100</v>
      </c>
      <c r="G280" s="54">
        <v>128.74999999999997</v>
      </c>
      <c r="H280" s="34">
        <f t="shared" si="9"/>
        <v>28.749999999999972</v>
      </c>
      <c r="I280" s="55"/>
      <c r="J280" s="35"/>
      <c r="K280" s="55"/>
      <c r="L280" s="35"/>
      <c r="W280" s="19"/>
    </row>
    <row r="281" spans="2:23" s="56" customFormat="1" ht="14.85" customHeight="1">
      <c r="B281" s="52">
        <v>42566</v>
      </c>
      <c r="C281" s="53">
        <v>85</v>
      </c>
      <c r="D281" s="54">
        <v>115</v>
      </c>
      <c r="E281" s="34">
        <f t="shared" si="8"/>
        <v>30</v>
      </c>
      <c r="F281" s="53">
        <v>100</v>
      </c>
      <c r="G281" s="54">
        <v>130</v>
      </c>
      <c r="H281" s="34">
        <f t="shared" si="9"/>
        <v>30</v>
      </c>
      <c r="I281" s="55">
        <v>85</v>
      </c>
      <c r="J281" s="35"/>
      <c r="K281" s="55">
        <v>97</v>
      </c>
      <c r="L281" s="35"/>
      <c r="W281" s="19"/>
    </row>
    <row r="282" spans="2:23" s="56" customFormat="1" ht="14.85" customHeight="1">
      <c r="B282" s="52">
        <v>42559</v>
      </c>
      <c r="C282" s="53">
        <v>92.5</v>
      </c>
      <c r="D282" s="54">
        <v>114.37499999993189</v>
      </c>
      <c r="E282" s="34">
        <f t="shared" si="8"/>
        <v>21.874999999931887</v>
      </c>
      <c r="F282" s="53">
        <v>105</v>
      </c>
      <c r="G282" s="54">
        <v>129.37499999993526</v>
      </c>
      <c r="H282" s="34">
        <f t="shared" si="9"/>
        <v>24.374999999935255</v>
      </c>
      <c r="I282" s="61">
        <v>85</v>
      </c>
      <c r="J282" s="35"/>
      <c r="K282" s="55">
        <v>100</v>
      </c>
      <c r="L282" s="35"/>
      <c r="W282" s="19"/>
    </row>
    <row r="283" spans="2:23" s="56" customFormat="1" ht="14.85" customHeight="1">
      <c r="B283" s="52">
        <v>42552</v>
      </c>
      <c r="C283" s="53">
        <v>100</v>
      </c>
      <c r="D283" s="54">
        <v>113.74999999988373</v>
      </c>
      <c r="E283" s="34">
        <f t="shared" si="8"/>
        <v>13.749999999883727</v>
      </c>
      <c r="F283" s="53">
        <v>117.5</v>
      </c>
      <c r="G283" s="54">
        <v>128.74999999988947</v>
      </c>
      <c r="H283" s="34">
        <f t="shared" si="9"/>
        <v>11.249999999889468</v>
      </c>
      <c r="I283" s="55"/>
      <c r="J283" s="35"/>
      <c r="K283" s="55"/>
      <c r="L283" s="35"/>
      <c r="W283" s="19"/>
    </row>
    <row r="284" spans="2:23" s="56" customFormat="1" ht="14.85" customHeight="1">
      <c r="B284" s="52">
        <v>42550</v>
      </c>
      <c r="C284" s="53">
        <v>87.5</v>
      </c>
      <c r="D284" s="54">
        <v>113.12499999985965</v>
      </c>
      <c r="E284" s="34">
        <f t="shared" si="8"/>
        <v>25.624999999859654</v>
      </c>
      <c r="F284" s="53">
        <v>105</v>
      </c>
      <c r="G284" s="54">
        <v>128.12499999986659</v>
      </c>
      <c r="H284" s="34">
        <f t="shared" si="9"/>
        <v>23.124999999866588</v>
      </c>
      <c r="I284" s="55"/>
      <c r="J284" s="35"/>
      <c r="K284" s="55"/>
      <c r="L284" s="35"/>
      <c r="W284" s="19"/>
    </row>
    <row r="285" spans="2:23" s="56" customFormat="1" ht="14.85" customHeight="1">
      <c r="B285" s="52">
        <v>42538</v>
      </c>
      <c r="C285" s="53">
        <v>77.5</v>
      </c>
      <c r="D285" s="54">
        <v>112.49999999985965</v>
      </c>
      <c r="E285" s="34">
        <f t="shared" si="8"/>
        <v>34.999999999859654</v>
      </c>
      <c r="F285" s="53">
        <v>92.5</v>
      </c>
      <c r="G285" s="54">
        <v>127.49999999986659</v>
      </c>
      <c r="H285" s="34">
        <f t="shared" si="9"/>
        <v>34.999999999866588</v>
      </c>
      <c r="I285" s="55"/>
      <c r="J285" s="35"/>
      <c r="K285" s="55"/>
      <c r="L285" s="35"/>
      <c r="W285" s="19"/>
    </row>
    <row r="286" spans="2:23" s="56" customFormat="1" ht="14.85" customHeight="1">
      <c r="B286" s="52">
        <v>42531</v>
      </c>
      <c r="C286" s="53">
        <v>77.5</v>
      </c>
      <c r="D286" s="54">
        <v>111.8749999998802</v>
      </c>
      <c r="E286" s="34">
        <f t="shared" si="8"/>
        <v>34.374999999880202</v>
      </c>
      <c r="F286" s="53">
        <v>92.5</v>
      </c>
      <c r="G286" s="54">
        <v>126.87499999988611</v>
      </c>
      <c r="H286" s="34">
        <f t="shared" si="9"/>
        <v>34.374999999886114</v>
      </c>
      <c r="I286" s="55"/>
      <c r="J286" s="35"/>
      <c r="K286" s="55"/>
      <c r="L286" s="35"/>
      <c r="W286" s="19"/>
    </row>
    <row r="287" spans="2:23" s="56" customFormat="1" ht="14.85" customHeight="1">
      <c r="B287" s="52">
        <v>42524</v>
      </c>
      <c r="C287" s="53">
        <v>80</v>
      </c>
      <c r="D287" s="54">
        <v>111.24999999991529</v>
      </c>
      <c r="E287" s="34">
        <f t="shared" si="8"/>
        <v>31.249999999915289</v>
      </c>
      <c r="F287" s="53">
        <v>95</v>
      </c>
      <c r="G287" s="54">
        <v>126.24999999991947</v>
      </c>
      <c r="H287" s="34">
        <f t="shared" si="9"/>
        <v>31.249999999919467</v>
      </c>
      <c r="I287" s="55"/>
      <c r="J287" s="35"/>
      <c r="K287" s="55"/>
      <c r="L287" s="35"/>
      <c r="W287" s="19"/>
    </row>
    <row r="288" spans="2:23" s="56" customFormat="1" ht="14.85" customHeight="1">
      <c r="B288" s="52">
        <v>42516</v>
      </c>
      <c r="C288" s="53">
        <v>80</v>
      </c>
      <c r="D288" s="54">
        <v>110.62499999995765</v>
      </c>
      <c r="E288" s="34">
        <f t="shared" si="8"/>
        <v>30.624999999957652</v>
      </c>
      <c r="F288" s="53">
        <v>95</v>
      </c>
      <c r="G288" s="54">
        <v>125.62499999995973</v>
      </c>
      <c r="H288" s="34">
        <f t="shared" si="9"/>
        <v>30.624999999959726</v>
      </c>
      <c r="I288" s="55"/>
      <c r="J288" s="35"/>
      <c r="K288" s="55"/>
      <c r="L288" s="35"/>
      <c r="W288" s="19"/>
    </row>
    <row r="289" spans="2:23" s="56" customFormat="1" ht="14.85" customHeight="1">
      <c r="B289" s="52">
        <v>42513</v>
      </c>
      <c r="C289" s="53">
        <v>80</v>
      </c>
      <c r="D289" s="54">
        <v>110</v>
      </c>
      <c r="E289" s="34">
        <f t="shared" si="8"/>
        <v>30</v>
      </c>
      <c r="F289" s="53">
        <v>95</v>
      </c>
      <c r="G289" s="54">
        <v>125</v>
      </c>
      <c r="H289" s="34">
        <f t="shared" si="9"/>
        <v>30</v>
      </c>
      <c r="I289" s="55"/>
      <c r="J289" s="35"/>
      <c r="K289" s="55">
        <v>95</v>
      </c>
      <c r="L289" s="35"/>
      <c r="W289" s="19"/>
    </row>
    <row r="290" spans="2:23" s="56" customFormat="1" ht="14.85" customHeight="1">
      <c r="B290" s="52">
        <v>42503</v>
      </c>
      <c r="C290" s="53">
        <v>82.5</v>
      </c>
      <c r="D290" s="54">
        <v>110</v>
      </c>
      <c r="E290" s="34">
        <f t="shared" si="8"/>
        <v>27.5</v>
      </c>
      <c r="F290" s="53">
        <v>95</v>
      </c>
      <c r="G290" s="54">
        <v>130</v>
      </c>
      <c r="H290" s="34">
        <f t="shared" si="9"/>
        <v>35</v>
      </c>
      <c r="I290" s="55">
        <v>80</v>
      </c>
      <c r="J290" s="35"/>
      <c r="K290" s="55">
        <v>95</v>
      </c>
      <c r="L290" s="35"/>
      <c r="W290" s="19"/>
    </row>
    <row r="291" spans="2:23" s="56" customFormat="1" ht="14.85" customHeight="1">
      <c r="B291" s="52">
        <v>42496</v>
      </c>
      <c r="C291" s="53">
        <v>82.5</v>
      </c>
      <c r="D291" s="54">
        <v>110</v>
      </c>
      <c r="E291" s="34">
        <f t="shared" si="8"/>
        <v>27.5</v>
      </c>
      <c r="F291" s="53">
        <v>95</v>
      </c>
      <c r="G291" s="54">
        <v>130</v>
      </c>
      <c r="H291" s="34">
        <f t="shared" si="9"/>
        <v>35</v>
      </c>
      <c r="I291" s="55"/>
      <c r="J291" s="35"/>
      <c r="K291" s="55"/>
      <c r="L291" s="35"/>
      <c r="W291" s="19"/>
    </row>
    <row r="292" spans="2:23" s="56" customFormat="1" ht="14.85" customHeight="1">
      <c r="B292" s="52">
        <v>42489</v>
      </c>
      <c r="C292" s="53">
        <v>82.5</v>
      </c>
      <c r="D292" s="54">
        <v>110</v>
      </c>
      <c r="E292" s="34">
        <f t="shared" si="8"/>
        <v>27.5</v>
      </c>
      <c r="F292" s="53">
        <v>95</v>
      </c>
      <c r="G292" s="54">
        <v>130</v>
      </c>
      <c r="H292" s="34">
        <f t="shared" si="9"/>
        <v>35</v>
      </c>
      <c r="I292" s="55"/>
      <c r="J292" s="35">
        <v>110</v>
      </c>
      <c r="K292" s="55"/>
      <c r="L292" s="35"/>
      <c r="W292" s="19"/>
    </row>
    <row r="293" spans="2:23" s="56" customFormat="1" ht="14.85" customHeight="1">
      <c r="B293" s="52">
        <v>42482</v>
      </c>
      <c r="C293" s="53">
        <v>92.5</v>
      </c>
      <c r="D293" s="54">
        <v>125</v>
      </c>
      <c r="E293" s="34">
        <f t="shared" si="8"/>
        <v>32.5</v>
      </c>
      <c r="F293" s="53">
        <v>105</v>
      </c>
      <c r="G293" s="54">
        <v>142.5</v>
      </c>
      <c r="H293" s="34">
        <f t="shared" si="9"/>
        <v>37.5</v>
      </c>
      <c r="I293" s="55"/>
      <c r="J293" s="35"/>
      <c r="K293" s="55"/>
      <c r="L293" s="35"/>
      <c r="W293" s="19"/>
    </row>
    <row r="294" spans="2:23" s="56" customFormat="1" ht="14.85" customHeight="1">
      <c r="B294" s="52">
        <v>42475</v>
      </c>
      <c r="C294" s="53">
        <v>95</v>
      </c>
      <c r="D294" s="54">
        <v>129.99999999999997</v>
      </c>
      <c r="E294" s="34">
        <f t="shared" si="8"/>
        <v>34.999999999999972</v>
      </c>
      <c r="F294" s="53">
        <v>112.5</v>
      </c>
      <c r="G294" s="54">
        <v>149.99999999999997</v>
      </c>
      <c r="H294" s="34">
        <f t="shared" si="9"/>
        <v>37.499999999999972</v>
      </c>
      <c r="I294" s="55"/>
      <c r="J294" s="35"/>
      <c r="K294" s="55"/>
      <c r="L294" s="35"/>
      <c r="W294" s="19"/>
    </row>
    <row r="295" spans="2:23" s="56" customFormat="1" ht="14.85" customHeight="1">
      <c r="B295" s="52">
        <v>42468</v>
      </c>
      <c r="C295" s="53">
        <v>95</v>
      </c>
      <c r="D295" s="54">
        <v>132.49999999999994</v>
      </c>
      <c r="E295" s="34">
        <f t="shared" si="8"/>
        <v>37.499999999999943</v>
      </c>
      <c r="F295" s="53">
        <v>112.5</v>
      </c>
      <c r="G295" s="54">
        <v>152.49999999999994</v>
      </c>
      <c r="H295" s="34">
        <f t="shared" si="9"/>
        <v>39.999999999999943</v>
      </c>
      <c r="I295" s="55"/>
      <c r="J295" s="35"/>
      <c r="K295" s="55"/>
      <c r="L295" s="35"/>
      <c r="W295" s="19"/>
    </row>
    <row r="296" spans="2:23" s="56" customFormat="1" ht="14.85" customHeight="1">
      <c r="B296" s="52">
        <v>42461</v>
      </c>
      <c r="C296" s="53">
        <v>95</v>
      </c>
      <c r="D296" s="54">
        <v>134.99999999999994</v>
      </c>
      <c r="E296" s="34">
        <f t="shared" si="8"/>
        <v>39.999999999999943</v>
      </c>
      <c r="F296" s="53">
        <v>112.5</v>
      </c>
      <c r="G296" s="54">
        <v>154.99999999999994</v>
      </c>
      <c r="H296" s="34">
        <f t="shared" si="9"/>
        <v>42.499999999999943</v>
      </c>
      <c r="I296" s="55"/>
      <c r="J296" s="35"/>
      <c r="K296" s="55"/>
      <c r="L296" s="35"/>
      <c r="W296" s="19"/>
    </row>
    <row r="297" spans="2:23" s="56" customFormat="1" ht="14.85" customHeight="1">
      <c r="B297" s="52">
        <v>42453</v>
      </c>
      <c r="C297" s="53">
        <v>100</v>
      </c>
      <c r="D297" s="54">
        <v>137.49999999999997</v>
      </c>
      <c r="E297" s="34">
        <f t="shared" si="8"/>
        <v>37.499999999999972</v>
      </c>
      <c r="F297" s="53">
        <v>117.5</v>
      </c>
      <c r="G297" s="54">
        <v>157.49999999999997</v>
      </c>
      <c r="H297" s="34">
        <f t="shared" si="9"/>
        <v>39.999999999999972</v>
      </c>
      <c r="I297" s="55"/>
      <c r="J297" s="35"/>
      <c r="K297" s="55"/>
      <c r="L297" s="35"/>
      <c r="W297" s="19"/>
    </row>
    <row r="298" spans="2:23" s="56" customFormat="1" ht="14.85" customHeight="1">
      <c r="B298" s="52">
        <v>42447</v>
      </c>
      <c r="C298" s="53">
        <v>107.5</v>
      </c>
      <c r="D298" s="54">
        <v>140</v>
      </c>
      <c r="E298" s="34">
        <f t="shared" si="8"/>
        <v>32.5</v>
      </c>
      <c r="F298" s="53">
        <v>125</v>
      </c>
      <c r="G298" s="54">
        <v>160</v>
      </c>
      <c r="H298" s="34">
        <f t="shared" si="9"/>
        <v>35</v>
      </c>
      <c r="I298" s="55"/>
      <c r="J298" s="35"/>
      <c r="K298" s="55"/>
      <c r="L298" s="35"/>
      <c r="W298" s="19"/>
    </row>
    <row r="299" spans="2:23" s="56" customFormat="1" ht="14.85" customHeight="1">
      <c r="B299" s="52">
        <v>42440</v>
      </c>
      <c r="C299" s="53">
        <v>105</v>
      </c>
      <c r="D299" s="54">
        <v>139.99999999928394</v>
      </c>
      <c r="E299" s="34">
        <f t="shared" si="8"/>
        <v>34.999999999283943</v>
      </c>
      <c r="F299" s="53">
        <v>125</v>
      </c>
      <c r="G299" s="54">
        <v>159.99999999921764</v>
      </c>
      <c r="H299" s="34">
        <f t="shared" si="9"/>
        <v>34.999999999217636</v>
      </c>
      <c r="I299" s="55">
        <v>108</v>
      </c>
      <c r="J299" s="35"/>
      <c r="K299" s="55">
        <v>125</v>
      </c>
      <c r="L299" s="35"/>
      <c r="W299" s="19"/>
    </row>
    <row r="300" spans="2:23" s="56" customFormat="1" ht="14.85" customHeight="1">
      <c r="B300" s="52">
        <v>42433</v>
      </c>
      <c r="C300" s="53">
        <v>110</v>
      </c>
      <c r="D300" s="54">
        <v>139.99999999906265</v>
      </c>
      <c r="E300" s="34">
        <f t="shared" si="8"/>
        <v>29.999999999062652</v>
      </c>
      <c r="F300" s="53">
        <v>130</v>
      </c>
      <c r="G300" s="54">
        <v>159.99999999897585</v>
      </c>
      <c r="H300" s="34">
        <f t="shared" si="9"/>
        <v>29.999999998975852</v>
      </c>
      <c r="I300" s="55"/>
      <c r="J300" s="35"/>
      <c r="K300" s="55"/>
      <c r="L300" s="35"/>
      <c r="W300" s="19"/>
    </row>
    <row r="301" spans="2:23" s="56" customFormat="1" ht="14.85" customHeight="1">
      <c r="B301" s="52">
        <v>42426</v>
      </c>
      <c r="C301" s="53">
        <v>112.5</v>
      </c>
      <c r="D301" s="54">
        <v>139.99999999924165</v>
      </c>
      <c r="E301" s="34">
        <f t="shared" si="8"/>
        <v>27.499999999241652</v>
      </c>
      <c r="F301" s="53">
        <v>132.5</v>
      </c>
      <c r="G301" s="54">
        <v>159.99999999917145</v>
      </c>
      <c r="H301" s="34">
        <f t="shared" si="9"/>
        <v>27.49999999917145</v>
      </c>
      <c r="I301" s="55"/>
      <c r="J301" s="35"/>
      <c r="K301" s="55"/>
      <c r="L301" s="35"/>
      <c r="W301" s="19"/>
    </row>
    <row r="302" spans="2:23" s="56" customFormat="1" ht="14.85" customHeight="1">
      <c r="B302" s="52">
        <v>42419</v>
      </c>
      <c r="C302" s="53">
        <v>117.5</v>
      </c>
      <c r="D302" s="54">
        <v>139.99999999962083</v>
      </c>
      <c r="E302" s="34">
        <f t="shared" si="8"/>
        <v>22.499999999620826</v>
      </c>
      <c r="F302" s="53">
        <v>132.5</v>
      </c>
      <c r="G302" s="54">
        <v>159.99999999958573</v>
      </c>
      <c r="H302" s="34">
        <f t="shared" si="9"/>
        <v>27.499999999585725</v>
      </c>
      <c r="I302" s="55"/>
      <c r="J302" s="35"/>
      <c r="K302" s="55"/>
      <c r="L302" s="35"/>
      <c r="W302" s="19"/>
    </row>
    <row r="303" spans="2:23" s="56" customFormat="1" ht="14.85" customHeight="1">
      <c r="B303" s="52">
        <v>42412</v>
      </c>
      <c r="C303" s="53">
        <v>110</v>
      </c>
      <c r="D303" s="54">
        <v>140</v>
      </c>
      <c r="E303" s="34">
        <f t="shared" si="8"/>
        <v>30</v>
      </c>
      <c r="F303" s="53">
        <v>130</v>
      </c>
      <c r="G303" s="54">
        <v>160</v>
      </c>
      <c r="H303" s="34">
        <f t="shared" si="9"/>
        <v>30</v>
      </c>
      <c r="I303" s="55"/>
      <c r="J303" s="35"/>
      <c r="K303" s="55"/>
      <c r="L303" s="35"/>
      <c r="W303" s="19"/>
    </row>
    <row r="304" spans="2:23" s="56" customFormat="1" ht="14.85" customHeight="1">
      <c r="B304" s="52">
        <v>42405</v>
      </c>
      <c r="C304" s="53">
        <v>102.5</v>
      </c>
      <c r="D304" s="54">
        <v>129.16666666666666</v>
      </c>
      <c r="E304" s="34">
        <f t="shared" si="8"/>
        <v>26.666666666666657</v>
      </c>
      <c r="F304" s="53">
        <v>120</v>
      </c>
      <c r="G304" s="54">
        <v>148.33333333333331</v>
      </c>
      <c r="H304" s="34">
        <f t="shared" si="9"/>
        <v>28.333333333333314</v>
      </c>
      <c r="I304" s="55"/>
      <c r="J304" s="35"/>
      <c r="K304" s="55"/>
      <c r="L304" s="35"/>
      <c r="W304" s="19"/>
    </row>
    <row r="305" spans="2:23" s="56" customFormat="1" ht="14.85" customHeight="1">
      <c r="B305" s="52">
        <v>42398</v>
      </c>
      <c r="C305" s="53">
        <v>92.5</v>
      </c>
      <c r="D305" s="54">
        <v>118.33333333333333</v>
      </c>
      <c r="E305" s="34">
        <f t="shared" si="8"/>
        <v>25.833333333333329</v>
      </c>
      <c r="F305" s="53">
        <v>110</v>
      </c>
      <c r="G305" s="54">
        <v>136.66666666666666</v>
      </c>
      <c r="H305" s="34">
        <f t="shared" si="9"/>
        <v>26.666666666666657</v>
      </c>
      <c r="I305" s="55"/>
      <c r="J305" s="35"/>
      <c r="K305" s="55"/>
      <c r="L305" s="35"/>
      <c r="W305" s="19"/>
    </row>
    <row r="306" spans="2:23" s="56" customFormat="1" ht="14.85" customHeight="1">
      <c r="B306" s="52">
        <v>42391</v>
      </c>
      <c r="C306" s="53">
        <v>87.5</v>
      </c>
      <c r="D306" s="54">
        <v>107.5</v>
      </c>
      <c r="E306" s="34">
        <f t="shared" si="8"/>
        <v>20</v>
      </c>
      <c r="F306" s="53">
        <v>105</v>
      </c>
      <c r="G306" s="54">
        <v>125</v>
      </c>
      <c r="H306" s="34">
        <f t="shared" si="9"/>
        <v>20</v>
      </c>
      <c r="I306" s="55"/>
      <c r="J306" s="35"/>
      <c r="K306" s="55"/>
      <c r="L306" s="35"/>
      <c r="W306" s="19"/>
    </row>
    <row r="307" spans="2:23" s="56" customFormat="1" ht="14.85" customHeight="1">
      <c r="B307" s="52">
        <v>42384</v>
      </c>
      <c r="C307" s="53">
        <v>85</v>
      </c>
      <c r="D307" s="54">
        <v>105.00003814406227</v>
      </c>
      <c r="E307" s="34">
        <f t="shared" si="8"/>
        <v>20.000038144062273</v>
      </c>
      <c r="F307" s="53">
        <v>105</v>
      </c>
      <c r="G307" s="54">
        <v>123.33335876135</v>
      </c>
      <c r="H307" s="34">
        <f t="shared" si="9"/>
        <v>18.333358761349999</v>
      </c>
      <c r="I307" s="55"/>
      <c r="J307" s="35"/>
      <c r="K307" s="55"/>
      <c r="L307" s="35"/>
      <c r="W307" s="19"/>
    </row>
    <row r="308" spans="2:23" s="56" customFormat="1" ht="14.85" customHeight="1">
      <c r="B308" s="57">
        <v>42377</v>
      </c>
      <c r="C308" s="58">
        <v>85</v>
      </c>
      <c r="D308" s="59">
        <v>102.50001907203114</v>
      </c>
      <c r="E308" s="60">
        <f t="shared" si="8"/>
        <v>17.500019072031137</v>
      </c>
      <c r="F308" s="58">
        <v>100</v>
      </c>
      <c r="G308" s="59">
        <v>121.66667938067499</v>
      </c>
      <c r="H308" s="60">
        <f t="shared" si="9"/>
        <v>21.666679380674992</v>
      </c>
      <c r="I308" s="62">
        <v>85</v>
      </c>
      <c r="J308" s="42"/>
      <c r="K308" s="62">
        <v>105</v>
      </c>
      <c r="L308" s="42"/>
      <c r="W308" s="19"/>
    </row>
    <row r="309" spans="2:23" ht="14.85" customHeight="1">
      <c r="B309" s="43"/>
      <c r="C309" s="44"/>
      <c r="D309" s="45"/>
      <c r="E309" s="44"/>
      <c r="F309" s="44"/>
      <c r="G309" s="45"/>
      <c r="H309" s="44"/>
      <c r="W309" s="19"/>
    </row>
    <row r="310" spans="2:23" ht="14.85" customHeight="1">
      <c r="B310" s="43"/>
      <c r="C310" s="44"/>
      <c r="D310" s="45"/>
      <c r="E310" s="44"/>
      <c r="F310" s="44"/>
      <c r="G310" s="45"/>
      <c r="H310" s="44"/>
      <c r="W310" s="19"/>
    </row>
    <row r="311" spans="2:23" ht="14.85" customHeight="1">
      <c r="B311" s="43"/>
      <c r="C311" s="47"/>
      <c r="D311" s="48"/>
      <c r="E311" s="47"/>
      <c r="F311" s="47"/>
      <c r="G311" s="48"/>
      <c r="H311" s="47"/>
      <c r="W311" s="19"/>
    </row>
    <row r="312" spans="2:23" ht="14.85" customHeight="1">
      <c r="B312" s="43"/>
      <c r="C312" s="47"/>
      <c r="D312" s="48"/>
      <c r="E312" s="47"/>
      <c r="F312" s="47"/>
      <c r="G312" s="48"/>
      <c r="H312" s="47"/>
    </row>
    <row r="313" spans="2:23" ht="14.85" customHeight="1">
      <c r="B313" s="43"/>
      <c r="C313" s="47"/>
      <c r="D313" s="48"/>
      <c r="E313" s="47"/>
      <c r="F313" s="47"/>
      <c r="G313" s="48"/>
      <c r="H313" s="47"/>
    </row>
    <row r="314" spans="2:23" ht="14.85" customHeight="1">
      <c r="B314" s="43"/>
      <c r="C314" s="47"/>
      <c r="D314" s="48"/>
      <c r="E314" s="47"/>
      <c r="F314" s="47"/>
      <c r="G314" s="48"/>
      <c r="H314" s="47"/>
    </row>
    <row r="315" spans="2:23" ht="14.85" customHeight="1">
      <c r="B315" s="43"/>
      <c r="C315" s="47"/>
      <c r="D315" s="48"/>
      <c r="E315" s="47"/>
      <c r="F315" s="47"/>
      <c r="G315" s="48"/>
      <c r="H315" s="47"/>
    </row>
    <row r="316" spans="2:23" ht="14.85" customHeight="1">
      <c r="B316" s="43"/>
      <c r="C316" s="47"/>
      <c r="D316" s="48"/>
      <c r="E316" s="47"/>
      <c r="F316" s="47"/>
      <c r="G316" s="48"/>
      <c r="H316" s="47"/>
    </row>
    <row r="317" spans="2:23" ht="14.85" customHeight="1">
      <c r="B317" s="43"/>
      <c r="C317" s="47"/>
      <c r="D317" s="48"/>
      <c r="E317" s="47"/>
      <c r="F317" s="47"/>
      <c r="G317" s="48"/>
      <c r="H317" s="47"/>
    </row>
    <row r="318" spans="2:23" ht="14.85" customHeight="1">
      <c r="B318" s="43"/>
      <c r="C318" s="47"/>
      <c r="D318" s="48"/>
      <c r="E318" s="47"/>
      <c r="F318" s="47"/>
      <c r="G318" s="48"/>
      <c r="H318" s="47"/>
    </row>
    <row r="319" spans="2:23" ht="14.85" customHeight="1">
      <c r="B319" s="43"/>
      <c r="C319" s="47"/>
      <c r="D319" s="48"/>
      <c r="E319" s="47"/>
      <c r="F319" s="47"/>
      <c r="G319" s="48"/>
      <c r="H319" s="47"/>
    </row>
    <row r="320" spans="2:23" ht="14.85" customHeight="1">
      <c r="B320" s="43"/>
      <c r="C320" s="47"/>
      <c r="D320" s="48"/>
      <c r="E320" s="47"/>
      <c r="F320" s="47"/>
      <c r="G320" s="48"/>
      <c r="H320" s="47"/>
    </row>
    <row r="321" spans="2:8" ht="14.85" customHeight="1">
      <c r="B321" s="43"/>
      <c r="C321" s="47"/>
      <c r="D321" s="48"/>
      <c r="E321" s="47"/>
      <c r="F321" s="47"/>
      <c r="G321" s="48"/>
      <c r="H321" s="47"/>
    </row>
    <row r="322" spans="2:8" ht="14.85" customHeight="1">
      <c r="B322" s="43"/>
      <c r="C322" s="47"/>
      <c r="D322" s="48"/>
      <c r="E322" s="47"/>
      <c r="F322" s="47"/>
      <c r="G322" s="48"/>
      <c r="H322" s="47"/>
    </row>
    <row r="323" spans="2:8" ht="14.85" customHeight="1">
      <c r="B323" s="43"/>
      <c r="C323" s="47"/>
      <c r="D323" s="48"/>
      <c r="E323" s="47"/>
      <c r="F323" s="47"/>
      <c r="G323" s="48"/>
      <c r="H323" s="47"/>
    </row>
    <row r="324" spans="2:8" ht="14.85" customHeight="1">
      <c r="B324" s="43"/>
      <c r="C324" s="47"/>
      <c r="D324" s="48"/>
      <c r="E324" s="47"/>
      <c r="F324" s="47"/>
      <c r="G324" s="48"/>
      <c r="H324" s="47"/>
    </row>
    <row r="325" spans="2:8" ht="14.85" customHeight="1">
      <c r="B325" s="43"/>
      <c r="C325" s="47"/>
      <c r="D325" s="48"/>
      <c r="E325" s="47"/>
      <c r="F325" s="47"/>
      <c r="G325" s="48"/>
      <c r="H325" s="47"/>
    </row>
    <row r="326" spans="2:8" ht="14.85" customHeight="1">
      <c r="B326" s="43"/>
      <c r="C326" s="47"/>
      <c r="D326" s="48"/>
      <c r="E326" s="47"/>
      <c r="F326" s="47"/>
      <c r="G326" s="48"/>
      <c r="H326" s="47"/>
    </row>
    <row r="327" spans="2:8" ht="14.85" customHeight="1">
      <c r="B327" s="43"/>
      <c r="C327" s="47"/>
      <c r="D327" s="48"/>
      <c r="E327" s="47"/>
      <c r="F327" s="47"/>
      <c r="G327" s="48"/>
      <c r="H327" s="47"/>
    </row>
    <row r="328" spans="2:8" ht="14.85" customHeight="1">
      <c r="B328" s="43"/>
      <c r="C328" s="47"/>
      <c r="D328" s="48"/>
      <c r="E328" s="47"/>
      <c r="F328" s="47"/>
      <c r="G328" s="48"/>
      <c r="H328" s="47"/>
    </row>
    <row r="329" spans="2:8" ht="14.85" customHeight="1">
      <c r="B329" s="43"/>
      <c r="C329" s="47"/>
      <c r="D329" s="48"/>
      <c r="E329" s="47"/>
      <c r="F329" s="47"/>
      <c r="G329" s="48"/>
      <c r="H329" s="47"/>
    </row>
    <row r="330" spans="2:8" ht="14.85" customHeight="1">
      <c r="B330" s="43"/>
      <c r="C330" s="47"/>
      <c r="D330" s="48"/>
      <c r="E330" s="47"/>
      <c r="F330" s="47"/>
      <c r="G330" s="48"/>
      <c r="H330" s="47"/>
    </row>
    <row r="331" spans="2:8" ht="14.85" customHeight="1">
      <c r="B331" s="43"/>
      <c r="C331" s="47"/>
      <c r="D331" s="48"/>
      <c r="E331" s="47"/>
      <c r="F331" s="47"/>
      <c r="G331" s="48"/>
      <c r="H331" s="47"/>
    </row>
    <row r="332" spans="2:8" ht="14.85" customHeight="1">
      <c r="B332" s="43"/>
      <c r="C332" s="47"/>
      <c r="D332" s="48"/>
      <c r="E332" s="47"/>
      <c r="F332" s="47"/>
      <c r="G332" s="48"/>
      <c r="H332" s="47"/>
    </row>
    <row r="333" spans="2:8" ht="14.85" customHeight="1">
      <c r="B333" s="43"/>
      <c r="C333" s="47"/>
      <c r="D333" s="48"/>
      <c r="E333" s="47"/>
      <c r="F333" s="47"/>
      <c r="G333" s="48"/>
      <c r="H333" s="47"/>
    </row>
    <row r="334" spans="2:8" ht="14.85" customHeight="1">
      <c r="B334" s="43"/>
      <c r="C334" s="47"/>
      <c r="D334" s="48"/>
      <c r="E334" s="47"/>
      <c r="F334" s="47"/>
      <c r="G334" s="48"/>
      <c r="H334" s="47"/>
    </row>
    <row r="335" spans="2:8" ht="14.85" customHeight="1">
      <c r="B335" s="43"/>
      <c r="C335" s="47"/>
      <c r="D335" s="48"/>
      <c r="E335" s="47"/>
      <c r="F335" s="47"/>
      <c r="G335" s="48"/>
      <c r="H335" s="47"/>
    </row>
    <row r="336" spans="2:8" ht="14.85" customHeight="1">
      <c r="B336" s="43"/>
      <c r="C336" s="47"/>
      <c r="D336" s="48"/>
      <c r="E336" s="47"/>
      <c r="F336" s="47"/>
      <c r="G336" s="48"/>
      <c r="H336" s="47"/>
    </row>
    <row r="337" spans="2:8" ht="14.85" customHeight="1">
      <c r="B337" s="43"/>
      <c r="C337" s="47"/>
      <c r="D337" s="48"/>
      <c r="E337" s="47"/>
      <c r="F337" s="47"/>
      <c r="G337" s="48"/>
      <c r="H337" s="47"/>
    </row>
    <row r="338" spans="2:8" ht="14.85" customHeight="1">
      <c r="B338" s="43"/>
      <c r="C338" s="47"/>
      <c r="D338" s="48"/>
      <c r="E338" s="47"/>
      <c r="F338" s="47"/>
      <c r="G338" s="48"/>
      <c r="H338" s="47"/>
    </row>
    <row r="339" spans="2:8" ht="14.85" customHeight="1">
      <c r="B339" s="43"/>
      <c r="C339" s="47"/>
      <c r="D339" s="48"/>
      <c r="E339" s="47"/>
      <c r="F339" s="47"/>
      <c r="G339" s="48"/>
      <c r="H339" s="47"/>
    </row>
    <row r="340" spans="2:8" ht="14.85" customHeight="1">
      <c r="B340" s="43"/>
      <c r="C340" s="47"/>
      <c r="D340" s="48"/>
      <c r="E340" s="47"/>
      <c r="F340" s="47"/>
      <c r="G340" s="48"/>
      <c r="H340" s="47"/>
    </row>
    <row r="341" spans="2:8" ht="14.85" customHeight="1">
      <c r="B341" s="43"/>
      <c r="C341" s="47"/>
      <c r="D341" s="48"/>
      <c r="E341" s="47"/>
      <c r="F341" s="47"/>
      <c r="G341" s="48"/>
      <c r="H341" s="47"/>
    </row>
    <row r="342" spans="2:8" ht="14.85" customHeight="1">
      <c r="B342" s="43"/>
      <c r="C342" s="47"/>
      <c r="D342" s="48"/>
      <c r="E342" s="47"/>
      <c r="F342" s="47"/>
      <c r="G342" s="48"/>
      <c r="H342" s="47"/>
    </row>
    <row r="343" spans="2:8" ht="14.85" customHeight="1">
      <c r="B343" s="43"/>
      <c r="C343" s="47"/>
      <c r="D343" s="48"/>
      <c r="E343" s="47"/>
      <c r="F343" s="47"/>
      <c r="G343" s="48"/>
      <c r="H343" s="47"/>
    </row>
    <row r="344" spans="2:8" ht="14.85" customHeight="1">
      <c r="B344" s="43"/>
      <c r="C344" s="47"/>
      <c r="D344" s="48"/>
      <c r="E344" s="47"/>
      <c r="F344" s="47"/>
      <c r="G344" s="48"/>
      <c r="H344" s="47"/>
    </row>
    <row r="345" spans="2:8" ht="14.85" customHeight="1">
      <c r="B345" s="43"/>
      <c r="C345" s="47"/>
      <c r="D345" s="48"/>
      <c r="E345" s="47"/>
      <c r="F345" s="47"/>
      <c r="G345" s="48"/>
      <c r="H345" s="47"/>
    </row>
    <row r="346" spans="2:8" ht="14.85" customHeight="1">
      <c r="B346" s="43"/>
      <c r="C346" s="47"/>
      <c r="D346" s="48"/>
      <c r="E346" s="47"/>
      <c r="F346" s="47"/>
      <c r="G346" s="48"/>
      <c r="H346" s="47"/>
    </row>
    <row r="347" spans="2:8" ht="14.85" customHeight="1">
      <c r="B347" s="43"/>
      <c r="C347" s="47"/>
      <c r="D347" s="48"/>
      <c r="E347" s="47"/>
      <c r="F347" s="47"/>
      <c r="G347" s="48"/>
      <c r="H347" s="47"/>
    </row>
    <row r="348" spans="2:8" ht="14.85" customHeight="1">
      <c r="B348" s="43"/>
      <c r="C348" s="47"/>
      <c r="D348" s="48"/>
      <c r="E348" s="47"/>
      <c r="F348" s="47"/>
      <c r="G348" s="48"/>
      <c r="H348" s="47"/>
    </row>
    <row r="349" spans="2:8" ht="14.85" customHeight="1">
      <c r="B349" s="43"/>
      <c r="C349" s="47"/>
      <c r="D349" s="48"/>
      <c r="E349" s="47"/>
      <c r="F349" s="47"/>
      <c r="G349" s="48"/>
      <c r="H349" s="47"/>
    </row>
    <row r="350" spans="2:8" ht="14.85" customHeight="1">
      <c r="B350" s="43"/>
      <c r="C350" s="47"/>
      <c r="D350" s="48"/>
      <c r="E350" s="47"/>
      <c r="F350" s="47"/>
      <c r="G350" s="48"/>
      <c r="H350" s="47"/>
    </row>
    <row r="351" spans="2:8" ht="14.85" customHeight="1">
      <c r="B351" s="43"/>
      <c r="C351" s="47"/>
      <c r="D351" s="48"/>
      <c r="E351" s="47"/>
      <c r="F351" s="47"/>
      <c r="G351" s="48"/>
      <c r="H351" s="47"/>
    </row>
    <row r="352" spans="2:8" ht="14.85" customHeight="1">
      <c r="B352" s="43"/>
      <c r="C352" s="47"/>
      <c r="D352" s="48"/>
      <c r="E352" s="47"/>
      <c r="F352" s="47"/>
      <c r="G352" s="48"/>
      <c r="H352" s="47"/>
    </row>
    <row r="353" spans="2:8" ht="14.85" customHeight="1">
      <c r="B353" s="43"/>
      <c r="C353" s="47"/>
      <c r="D353" s="48"/>
      <c r="E353" s="47"/>
      <c r="F353" s="47"/>
      <c r="G353" s="48"/>
      <c r="H353" s="47"/>
    </row>
    <row r="354" spans="2:8" ht="14.85" customHeight="1">
      <c r="B354" s="43"/>
      <c r="C354" s="47"/>
      <c r="D354" s="48"/>
      <c r="E354" s="47"/>
      <c r="F354" s="47"/>
      <c r="G354" s="48"/>
      <c r="H354" s="47"/>
    </row>
    <row r="355" spans="2:8" ht="14.85" customHeight="1">
      <c r="B355" s="43"/>
      <c r="C355" s="47"/>
      <c r="D355" s="48"/>
      <c r="E355" s="47"/>
      <c r="F355" s="47"/>
      <c r="G355" s="48"/>
      <c r="H355" s="47"/>
    </row>
    <row r="356" spans="2:8" ht="14.85" customHeight="1">
      <c r="B356" s="43"/>
      <c r="C356" s="47"/>
      <c r="D356" s="48"/>
      <c r="E356" s="47"/>
      <c r="F356" s="47"/>
      <c r="G356" s="48"/>
      <c r="H356" s="47"/>
    </row>
    <row r="357" spans="2:8" ht="14.85" customHeight="1">
      <c r="B357" s="43"/>
      <c r="C357" s="47"/>
      <c r="D357" s="48"/>
      <c r="E357" s="47"/>
      <c r="F357" s="47"/>
      <c r="G357" s="48"/>
      <c r="H357" s="47"/>
    </row>
    <row r="358" spans="2:8" ht="14.85" customHeight="1">
      <c r="B358" s="43"/>
      <c r="C358" s="47"/>
      <c r="D358" s="48"/>
      <c r="E358" s="47"/>
      <c r="F358" s="47"/>
      <c r="G358" s="48"/>
      <c r="H358" s="47"/>
    </row>
    <row r="359" spans="2:8" ht="14.85" customHeight="1">
      <c r="B359" s="43"/>
      <c r="C359" s="47"/>
      <c r="D359" s="48"/>
      <c r="E359" s="47"/>
      <c r="F359" s="47"/>
      <c r="G359" s="48"/>
      <c r="H359" s="47"/>
    </row>
    <row r="360" spans="2:8" ht="14.85" customHeight="1">
      <c r="B360" s="43"/>
      <c r="C360" s="47"/>
      <c r="D360" s="48"/>
      <c r="E360" s="47"/>
      <c r="F360" s="47"/>
      <c r="G360" s="48"/>
      <c r="H360" s="47"/>
    </row>
    <row r="361" spans="2:8" ht="14.85" customHeight="1">
      <c r="B361" s="43"/>
      <c r="C361" s="47"/>
      <c r="D361" s="48"/>
      <c r="E361" s="47"/>
      <c r="F361" s="47"/>
      <c r="G361" s="48"/>
      <c r="H361" s="47"/>
    </row>
    <row r="362" spans="2:8" ht="14.85" customHeight="1">
      <c r="B362" s="43"/>
      <c r="C362" s="47"/>
      <c r="D362" s="48"/>
      <c r="E362" s="47"/>
      <c r="F362" s="47"/>
      <c r="G362" s="48"/>
      <c r="H362" s="47"/>
    </row>
    <row r="363" spans="2:8" ht="14.85" customHeight="1">
      <c r="B363" s="43"/>
      <c r="C363" s="47"/>
      <c r="D363" s="48"/>
      <c r="E363" s="47"/>
      <c r="F363" s="47"/>
      <c r="G363" s="48"/>
      <c r="H363" s="47"/>
    </row>
    <row r="364" spans="2:8" ht="14.85" customHeight="1">
      <c r="B364" s="43"/>
      <c r="C364" s="47"/>
      <c r="D364" s="48"/>
      <c r="E364" s="47"/>
      <c r="F364" s="47"/>
      <c r="G364" s="48"/>
      <c r="H364" s="47"/>
    </row>
    <row r="365" spans="2:8" ht="14.85" customHeight="1">
      <c r="B365" s="43"/>
      <c r="C365" s="47"/>
      <c r="D365" s="48"/>
      <c r="E365" s="47"/>
      <c r="F365" s="47"/>
      <c r="G365" s="48"/>
      <c r="H365" s="47"/>
    </row>
    <row r="366" spans="2:8" ht="14.85" customHeight="1">
      <c r="B366" s="43"/>
      <c r="C366" s="47"/>
      <c r="D366" s="48"/>
      <c r="E366" s="47"/>
      <c r="F366" s="47"/>
      <c r="G366" s="48"/>
      <c r="H366" s="47"/>
    </row>
    <row r="367" spans="2:8" ht="14.85" customHeight="1">
      <c r="B367" s="43"/>
      <c r="C367" s="47"/>
      <c r="D367" s="48"/>
      <c r="E367" s="47"/>
      <c r="F367" s="47"/>
      <c r="G367" s="48"/>
      <c r="H367" s="47"/>
    </row>
    <row r="368" spans="2:8" ht="14.85" customHeight="1">
      <c r="B368" s="43"/>
      <c r="C368" s="47"/>
      <c r="D368" s="48"/>
      <c r="E368" s="47"/>
      <c r="F368" s="47"/>
      <c r="G368" s="48"/>
      <c r="H368" s="47"/>
    </row>
    <row r="369" spans="2:8" ht="14.85" customHeight="1">
      <c r="B369" s="43"/>
      <c r="C369" s="47"/>
      <c r="D369" s="48"/>
      <c r="E369" s="47"/>
      <c r="F369" s="47"/>
      <c r="G369" s="48"/>
      <c r="H369" s="47"/>
    </row>
    <row r="370" spans="2:8" ht="14.85" customHeight="1">
      <c r="B370" s="43"/>
      <c r="C370" s="47"/>
      <c r="D370" s="48"/>
      <c r="E370" s="47"/>
      <c r="F370" s="47"/>
      <c r="G370" s="48"/>
      <c r="H370" s="47"/>
    </row>
    <row r="371" spans="2:8" ht="14.85" customHeight="1">
      <c r="B371" s="43"/>
      <c r="C371" s="47"/>
      <c r="D371" s="48"/>
      <c r="E371" s="47"/>
      <c r="F371" s="47"/>
      <c r="G371" s="48"/>
      <c r="H371" s="47"/>
    </row>
    <row r="372" spans="2:8" ht="14.85" customHeight="1">
      <c r="B372" s="43"/>
      <c r="C372" s="47"/>
      <c r="D372" s="48"/>
      <c r="E372" s="47"/>
      <c r="F372" s="47"/>
      <c r="G372" s="48"/>
      <c r="H372" s="47"/>
    </row>
    <row r="373" spans="2:8" ht="14.85" customHeight="1">
      <c r="B373" s="43"/>
      <c r="C373" s="47"/>
      <c r="D373" s="48"/>
      <c r="E373" s="47"/>
      <c r="F373" s="47"/>
      <c r="G373" s="48"/>
      <c r="H373" s="47"/>
    </row>
    <row r="374" spans="2:8" ht="14.85" customHeight="1">
      <c r="B374" s="43"/>
      <c r="C374" s="47"/>
      <c r="D374" s="48"/>
      <c r="E374" s="47"/>
      <c r="F374" s="47"/>
      <c r="G374" s="48"/>
      <c r="H374" s="47"/>
    </row>
    <row r="375" spans="2:8" ht="14.85" customHeight="1">
      <c r="B375" s="43"/>
      <c r="C375" s="47"/>
      <c r="D375" s="48"/>
      <c r="E375" s="47"/>
      <c r="F375" s="47"/>
      <c r="G375" s="48"/>
      <c r="H375" s="47"/>
    </row>
    <row r="376" spans="2:8" ht="14.85" customHeight="1">
      <c r="B376" s="43"/>
      <c r="C376" s="47"/>
      <c r="D376" s="48"/>
      <c r="E376" s="47"/>
      <c r="F376" s="47"/>
      <c r="G376" s="48"/>
      <c r="H376" s="47"/>
    </row>
    <row r="377" spans="2:8" ht="14.85" customHeight="1">
      <c r="B377" s="43"/>
      <c r="C377" s="47"/>
      <c r="D377" s="48"/>
      <c r="E377" s="47"/>
      <c r="F377" s="47"/>
      <c r="G377" s="48"/>
      <c r="H377" s="47"/>
    </row>
    <row r="378" spans="2:8" ht="14.85" customHeight="1">
      <c r="B378" s="43"/>
      <c r="C378" s="47"/>
      <c r="D378" s="48"/>
      <c r="E378" s="47"/>
      <c r="F378" s="47"/>
      <c r="G378" s="48"/>
      <c r="H378" s="47"/>
    </row>
    <row r="379" spans="2:8" ht="14.85" customHeight="1">
      <c r="B379" s="43"/>
      <c r="C379" s="47"/>
      <c r="D379" s="48"/>
      <c r="E379" s="47"/>
      <c r="F379" s="47"/>
      <c r="G379" s="48"/>
      <c r="H379" s="47"/>
    </row>
    <row r="380" spans="2:8" ht="14.85" customHeight="1">
      <c r="B380" s="43"/>
      <c r="C380" s="47"/>
      <c r="D380" s="48"/>
      <c r="E380" s="47"/>
      <c r="F380" s="47"/>
      <c r="G380" s="48"/>
      <c r="H380" s="47"/>
    </row>
    <row r="381" spans="2:8" ht="14.85" customHeight="1">
      <c r="B381" s="43"/>
      <c r="C381" s="47"/>
      <c r="D381" s="48"/>
      <c r="E381" s="47"/>
      <c r="F381" s="47"/>
      <c r="G381" s="48"/>
      <c r="H381" s="47"/>
    </row>
    <row r="382" spans="2:8" ht="14.85" customHeight="1">
      <c r="B382" s="43"/>
      <c r="C382" s="47"/>
      <c r="D382" s="48"/>
      <c r="E382" s="47"/>
      <c r="F382" s="47"/>
      <c r="G382" s="48"/>
      <c r="H382" s="47"/>
    </row>
    <row r="383" spans="2:8" ht="14.85" customHeight="1">
      <c r="B383" s="43"/>
      <c r="C383" s="47"/>
      <c r="D383" s="48"/>
      <c r="E383" s="47"/>
      <c r="F383" s="47"/>
      <c r="G383" s="48"/>
      <c r="H383" s="47"/>
    </row>
    <row r="384" spans="2:8" ht="14.85" customHeight="1">
      <c r="B384" s="43"/>
      <c r="C384" s="47"/>
      <c r="D384" s="48"/>
      <c r="E384" s="47"/>
      <c r="F384" s="47"/>
      <c r="G384" s="48"/>
      <c r="H384" s="47"/>
    </row>
    <row r="385" spans="2:8" ht="14.85" customHeight="1">
      <c r="B385" s="43"/>
      <c r="C385" s="47"/>
      <c r="D385" s="48"/>
      <c r="E385" s="47"/>
      <c r="F385" s="47"/>
      <c r="G385" s="48"/>
      <c r="H385" s="47"/>
    </row>
    <row r="386" spans="2:8" ht="14.85" customHeight="1">
      <c r="B386" s="43"/>
      <c r="C386" s="47"/>
      <c r="D386" s="48"/>
      <c r="E386" s="47"/>
      <c r="F386" s="47"/>
      <c r="G386" s="48"/>
      <c r="H386" s="47"/>
    </row>
    <row r="387" spans="2:8" ht="14.85" customHeight="1">
      <c r="B387" s="43"/>
      <c r="C387" s="47"/>
      <c r="D387" s="48"/>
      <c r="E387" s="47"/>
      <c r="F387" s="47"/>
      <c r="G387" s="48"/>
      <c r="H387" s="47"/>
    </row>
    <row r="388" spans="2:8" ht="14.85" customHeight="1">
      <c r="B388" s="43"/>
      <c r="C388" s="47"/>
      <c r="D388" s="48"/>
      <c r="E388" s="47"/>
      <c r="F388" s="47"/>
      <c r="G388" s="48"/>
      <c r="H388" s="47"/>
    </row>
    <row r="389" spans="2:8" ht="14.85" customHeight="1">
      <c r="B389" s="43"/>
      <c r="C389" s="47"/>
      <c r="D389" s="48"/>
      <c r="E389" s="47"/>
      <c r="F389" s="47"/>
      <c r="G389" s="48"/>
      <c r="H389" s="47"/>
    </row>
    <row r="390" spans="2:8" ht="14.85" customHeight="1">
      <c r="B390" s="43"/>
      <c r="C390" s="47"/>
      <c r="D390" s="48"/>
      <c r="E390" s="47"/>
      <c r="F390" s="47"/>
      <c r="G390" s="48"/>
      <c r="H390" s="47"/>
    </row>
    <row r="391" spans="2:8" ht="14.85" customHeight="1">
      <c r="B391" s="43"/>
      <c r="C391" s="47"/>
      <c r="D391" s="48"/>
      <c r="E391" s="47"/>
      <c r="F391" s="47"/>
      <c r="G391" s="48"/>
      <c r="H391" s="47"/>
    </row>
    <row r="392" spans="2:8" ht="14.85" customHeight="1">
      <c r="B392" s="43"/>
      <c r="C392" s="47"/>
      <c r="D392" s="48"/>
      <c r="E392" s="47"/>
      <c r="F392" s="47"/>
      <c r="G392" s="48"/>
      <c r="H392" s="47"/>
    </row>
    <row r="393" spans="2:8" ht="14.85" customHeight="1">
      <c r="B393" s="43"/>
      <c r="C393" s="47"/>
      <c r="D393" s="48"/>
      <c r="E393" s="47"/>
      <c r="F393" s="47"/>
      <c r="G393" s="48"/>
      <c r="H393" s="47"/>
    </row>
    <row r="394" spans="2:8" ht="14.85" customHeight="1">
      <c r="B394" s="43"/>
      <c r="C394" s="47"/>
      <c r="D394" s="48"/>
      <c r="E394" s="47"/>
      <c r="F394" s="47"/>
      <c r="G394" s="48"/>
      <c r="H394" s="47"/>
    </row>
    <row r="395" spans="2:8" ht="14.85" customHeight="1">
      <c r="B395" s="43"/>
      <c r="C395" s="47"/>
      <c r="D395" s="48"/>
      <c r="E395" s="47"/>
      <c r="F395" s="47"/>
      <c r="G395" s="48"/>
      <c r="H395" s="47"/>
    </row>
    <row r="396" spans="2:8" ht="14.85" customHeight="1">
      <c r="B396" s="43"/>
      <c r="C396" s="47"/>
      <c r="D396" s="48"/>
      <c r="E396" s="47"/>
      <c r="F396" s="47"/>
      <c r="G396" s="48"/>
      <c r="H396" s="47"/>
    </row>
    <row r="397" spans="2:8" ht="14.85" customHeight="1">
      <c r="B397" s="43"/>
      <c r="C397" s="47"/>
      <c r="D397" s="48"/>
      <c r="E397" s="47"/>
      <c r="F397" s="47"/>
      <c r="G397" s="48"/>
      <c r="H397" s="47"/>
    </row>
    <row r="398" spans="2:8" ht="14.85" customHeight="1">
      <c r="B398" s="43"/>
      <c r="C398" s="47"/>
      <c r="D398" s="48"/>
      <c r="E398" s="47"/>
      <c r="F398" s="47"/>
      <c r="G398" s="48"/>
      <c r="H398" s="47"/>
    </row>
    <row r="399" spans="2:8" ht="14.85" customHeight="1">
      <c r="B399" s="43"/>
      <c r="C399" s="47"/>
      <c r="D399" s="48"/>
      <c r="E399" s="47"/>
      <c r="F399" s="47"/>
      <c r="G399" s="48"/>
      <c r="H399" s="47"/>
    </row>
    <row r="400" spans="2:8" ht="14.85" customHeight="1">
      <c r="B400" s="43"/>
      <c r="C400" s="47"/>
      <c r="D400" s="48"/>
      <c r="E400" s="47"/>
      <c r="F400" s="47"/>
      <c r="G400" s="48"/>
      <c r="H400" s="47"/>
    </row>
    <row r="401" spans="2:8" ht="14.85" customHeight="1">
      <c r="B401" s="43"/>
      <c r="C401" s="47"/>
      <c r="D401" s="48"/>
      <c r="E401" s="47"/>
      <c r="F401" s="47"/>
      <c r="G401" s="48"/>
      <c r="H401" s="47"/>
    </row>
    <row r="402" spans="2:8" ht="14.85" customHeight="1">
      <c r="B402" s="43"/>
      <c r="C402" s="47"/>
      <c r="D402" s="48"/>
      <c r="E402" s="47"/>
      <c r="F402" s="47"/>
      <c r="G402" s="48"/>
      <c r="H402" s="47"/>
    </row>
    <row r="403" spans="2:8" ht="14.85" customHeight="1">
      <c r="B403" s="43"/>
      <c r="C403" s="47"/>
      <c r="D403" s="48"/>
      <c r="E403" s="47"/>
      <c r="F403" s="47"/>
      <c r="G403" s="48"/>
      <c r="H403" s="47"/>
    </row>
    <row r="404" spans="2:8" ht="14.85" customHeight="1">
      <c r="B404" s="43"/>
      <c r="C404" s="47"/>
      <c r="D404" s="48"/>
      <c r="E404" s="47"/>
      <c r="F404" s="47"/>
      <c r="G404" s="48"/>
      <c r="H404" s="47"/>
    </row>
    <row r="405" spans="2:8" ht="14.85" customHeight="1">
      <c r="B405" s="43"/>
      <c r="C405" s="47"/>
      <c r="D405" s="48"/>
      <c r="E405" s="47"/>
      <c r="F405" s="47"/>
      <c r="G405" s="48"/>
      <c r="H405" s="47"/>
    </row>
    <row r="406" spans="2:8" ht="14.85" customHeight="1">
      <c r="B406" s="43"/>
      <c r="C406" s="47"/>
      <c r="D406" s="48"/>
      <c r="E406" s="47"/>
      <c r="F406" s="47"/>
      <c r="G406" s="48"/>
      <c r="H406" s="47"/>
    </row>
    <row r="407" spans="2:8" ht="14.85" customHeight="1">
      <c r="B407" s="43"/>
      <c r="C407" s="47"/>
      <c r="D407" s="48"/>
      <c r="E407" s="47"/>
      <c r="F407" s="47"/>
      <c r="G407" s="48"/>
      <c r="H407" s="47"/>
    </row>
    <row r="408" spans="2:8" ht="14.85" customHeight="1">
      <c r="B408" s="43"/>
      <c r="C408" s="47"/>
      <c r="D408" s="48"/>
      <c r="E408" s="47"/>
      <c r="F408" s="47"/>
      <c r="G408" s="48"/>
      <c r="H408" s="47"/>
    </row>
    <row r="409" spans="2:8" ht="14.85" customHeight="1">
      <c r="B409" s="43"/>
      <c r="C409" s="47"/>
      <c r="D409" s="48"/>
      <c r="E409" s="47"/>
      <c r="F409" s="47"/>
      <c r="G409" s="48"/>
      <c r="H409" s="47"/>
    </row>
    <row r="410" spans="2:8" ht="14.85" customHeight="1">
      <c r="B410" s="43"/>
      <c r="C410" s="47"/>
      <c r="D410" s="48"/>
      <c r="E410" s="47"/>
      <c r="F410" s="47"/>
      <c r="G410" s="48"/>
      <c r="H410" s="47"/>
    </row>
    <row r="411" spans="2:8" ht="14.85" customHeight="1">
      <c r="B411" s="43"/>
      <c r="C411" s="47"/>
      <c r="D411" s="48"/>
      <c r="E411" s="47"/>
      <c r="F411" s="47"/>
      <c r="G411" s="48"/>
      <c r="H411" s="47"/>
    </row>
    <row r="412" spans="2:8" ht="14.85" customHeight="1">
      <c r="B412" s="43"/>
      <c r="C412" s="47"/>
      <c r="D412" s="48"/>
      <c r="E412" s="47"/>
      <c r="F412" s="47"/>
      <c r="G412" s="48"/>
      <c r="H412" s="47"/>
    </row>
    <row r="413" spans="2:8" ht="14.85" customHeight="1">
      <c r="B413" s="43"/>
      <c r="C413" s="47"/>
      <c r="D413" s="48"/>
      <c r="E413" s="47"/>
      <c r="F413" s="47"/>
      <c r="G413" s="48"/>
      <c r="H413" s="47"/>
    </row>
    <row r="414" spans="2:8" ht="14.85" customHeight="1">
      <c r="B414" s="43"/>
      <c r="C414" s="47"/>
      <c r="D414" s="48"/>
      <c r="E414" s="47"/>
      <c r="F414" s="47"/>
      <c r="G414" s="48"/>
      <c r="H414" s="47"/>
    </row>
    <row r="415" spans="2:8" ht="14.85" customHeight="1">
      <c r="B415" s="43"/>
      <c r="C415" s="47"/>
      <c r="D415" s="48"/>
      <c r="E415" s="47"/>
      <c r="F415" s="47"/>
      <c r="G415" s="48"/>
      <c r="H415" s="47"/>
    </row>
    <row r="416" spans="2:8" ht="14.85" customHeight="1">
      <c r="B416" s="43"/>
      <c r="C416" s="47"/>
      <c r="D416" s="48"/>
      <c r="E416" s="47"/>
      <c r="F416" s="47"/>
      <c r="G416" s="48"/>
      <c r="H416" s="47"/>
    </row>
    <row r="417" spans="2:8" ht="14.85" customHeight="1">
      <c r="B417" s="43"/>
      <c r="C417" s="47"/>
      <c r="D417" s="48"/>
      <c r="E417" s="47"/>
      <c r="F417" s="47"/>
      <c r="G417" s="48"/>
      <c r="H417" s="47"/>
    </row>
    <row r="418" spans="2:8" ht="14.85" customHeight="1">
      <c r="B418" s="43"/>
      <c r="C418" s="47"/>
      <c r="D418" s="48"/>
      <c r="E418" s="47"/>
      <c r="F418" s="47"/>
      <c r="G418" s="48"/>
      <c r="H418" s="47"/>
    </row>
    <row r="419" spans="2:8" ht="14.85" customHeight="1">
      <c r="B419" s="43"/>
      <c r="C419" s="47"/>
      <c r="D419" s="48"/>
      <c r="E419" s="47"/>
      <c r="F419" s="47"/>
      <c r="G419" s="48"/>
      <c r="H419" s="47"/>
    </row>
    <row r="420" spans="2:8" ht="14.85" customHeight="1">
      <c r="B420" s="43"/>
      <c r="C420" s="47"/>
      <c r="D420" s="48"/>
      <c r="E420" s="47"/>
      <c r="F420" s="47"/>
      <c r="G420" s="48"/>
      <c r="H420" s="47"/>
    </row>
    <row r="421" spans="2:8" ht="14.85" customHeight="1">
      <c r="B421" s="43"/>
      <c r="C421" s="47"/>
      <c r="D421" s="48"/>
      <c r="E421" s="47"/>
      <c r="F421" s="47"/>
      <c r="G421" s="48"/>
      <c r="H421" s="47"/>
    </row>
    <row r="422" spans="2:8" ht="14.85" customHeight="1">
      <c r="B422" s="43"/>
      <c r="C422" s="47"/>
      <c r="D422" s="48"/>
      <c r="E422" s="47"/>
      <c r="F422" s="47"/>
      <c r="G422" s="48"/>
      <c r="H422" s="47"/>
    </row>
    <row r="423" spans="2:8" ht="14.85" customHeight="1">
      <c r="B423" s="43"/>
      <c r="C423" s="47"/>
      <c r="D423" s="48"/>
      <c r="E423" s="47"/>
      <c r="F423" s="47"/>
      <c r="G423" s="48"/>
      <c r="H423" s="47"/>
    </row>
    <row r="424" spans="2:8" ht="14.85" customHeight="1">
      <c r="B424" s="43"/>
      <c r="C424" s="47"/>
      <c r="D424" s="48"/>
      <c r="E424" s="47"/>
      <c r="F424" s="47"/>
      <c r="G424" s="48"/>
      <c r="H424" s="47"/>
    </row>
    <row r="425" spans="2:8" ht="14.85" customHeight="1">
      <c r="B425" s="43"/>
      <c r="C425" s="47"/>
      <c r="D425" s="48"/>
      <c r="E425" s="47"/>
      <c r="F425" s="47"/>
      <c r="G425" s="48"/>
      <c r="H425" s="47"/>
    </row>
    <row r="426" spans="2:8" ht="14.85" customHeight="1">
      <c r="B426" s="43"/>
      <c r="C426" s="47"/>
      <c r="D426" s="48"/>
      <c r="E426" s="47"/>
      <c r="F426" s="47"/>
      <c r="G426" s="48"/>
      <c r="H426" s="47"/>
    </row>
    <row r="427" spans="2:8" ht="14.85" customHeight="1">
      <c r="B427" s="43"/>
      <c r="C427" s="47"/>
      <c r="D427" s="48"/>
      <c r="E427" s="47"/>
      <c r="F427" s="47"/>
      <c r="G427" s="48"/>
      <c r="H427" s="47"/>
    </row>
    <row r="428" spans="2:8" ht="14.85" customHeight="1">
      <c r="B428" s="43"/>
      <c r="C428" s="47"/>
      <c r="D428" s="48"/>
      <c r="E428" s="47"/>
      <c r="F428" s="47"/>
      <c r="G428" s="48"/>
      <c r="H428" s="47"/>
    </row>
    <row r="429" spans="2:8" ht="14.85" customHeight="1">
      <c r="B429" s="43"/>
      <c r="C429" s="47"/>
      <c r="D429" s="48"/>
      <c r="E429" s="47"/>
      <c r="F429" s="47"/>
      <c r="G429" s="48"/>
      <c r="H429" s="47"/>
    </row>
    <row r="430" spans="2:8" ht="14.85" customHeight="1">
      <c r="B430" s="43"/>
      <c r="C430" s="47"/>
      <c r="D430" s="48"/>
      <c r="E430" s="47"/>
      <c r="F430" s="47"/>
      <c r="G430" s="48"/>
      <c r="H430" s="47"/>
    </row>
    <row r="431" spans="2:8" ht="14.85" customHeight="1">
      <c r="B431" s="43"/>
      <c r="C431" s="47"/>
      <c r="D431" s="48"/>
      <c r="E431" s="47"/>
      <c r="F431" s="47"/>
      <c r="G431" s="48"/>
      <c r="H431" s="47"/>
    </row>
    <row r="432" spans="2:8" ht="14.85" customHeight="1">
      <c r="B432" s="43"/>
      <c r="C432" s="47"/>
      <c r="D432" s="48"/>
      <c r="E432" s="47"/>
      <c r="F432" s="47"/>
      <c r="G432" s="48"/>
      <c r="H432" s="47"/>
    </row>
    <row r="433" spans="2:8" ht="14.85" customHeight="1">
      <c r="B433" s="43"/>
      <c r="C433" s="47"/>
      <c r="D433" s="48"/>
      <c r="E433" s="47"/>
      <c r="F433" s="47"/>
      <c r="G433" s="48"/>
      <c r="H433" s="47"/>
    </row>
    <row r="434" spans="2:8" ht="14.85" customHeight="1">
      <c r="B434" s="43"/>
      <c r="C434" s="47"/>
      <c r="D434" s="48"/>
      <c r="E434" s="47"/>
      <c r="F434" s="47"/>
      <c r="G434" s="48"/>
      <c r="H434" s="47"/>
    </row>
    <row r="435" spans="2:8" ht="14.85" customHeight="1">
      <c r="B435" s="43"/>
      <c r="C435" s="47"/>
      <c r="D435" s="48"/>
      <c r="E435" s="47"/>
      <c r="F435" s="47"/>
      <c r="G435" s="48"/>
      <c r="H435" s="47"/>
    </row>
    <row r="436" spans="2:8" ht="14.85" customHeight="1">
      <c r="B436" s="43"/>
      <c r="C436" s="47"/>
      <c r="D436" s="48"/>
      <c r="E436" s="47"/>
      <c r="F436" s="47"/>
      <c r="G436" s="48"/>
      <c r="H436" s="47"/>
    </row>
    <row r="437" spans="2:8" ht="14.85" customHeight="1">
      <c r="B437" s="43"/>
      <c r="C437" s="47"/>
      <c r="D437" s="48"/>
      <c r="E437" s="47"/>
      <c r="F437" s="47"/>
      <c r="G437" s="48"/>
      <c r="H437" s="47"/>
    </row>
    <row r="438" spans="2:8" ht="14.85" customHeight="1">
      <c r="B438" s="43"/>
      <c r="C438" s="47"/>
      <c r="D438" s="48"/>
      <c r="E438" s="47"/>
      <c r="F438" s="47"/>
      <c r="G438" s="48"/>
      <c r="H438" s="47"/>
    </row>
    <row r="439" spans="2:8" ht="14.85" customHeight="1">
      <c r="B439" s="43"/>
      <c r="C439" s="47"/>
      <c r="D439" s="48"/>
      <c r="E439" s="47"/>
      <c r="F439" s="47"/>
      <c r="G439" s="48"/>
      <c r="H439" s="47"/>
    </row>
    <row r="440" spans="2:8" ht="14.85" customHeight="1">
      <c r="B440" s="43"/>
      <c r="C440" s="47"/>
      <c r="D440" s="48"/>
      <c r="E440" s="47"/>
      <c r="F440" s="47"/>
      <c r="G440" s="48"/>
      <c r="H440" s="47"/>
    </row>
    <row r="441" spans="2:8" ht="14.85" customHeight="1">
      <c r="B441" s="43"/>
      <c r="C441" s="47"/>
      <c r="D441" s="48"/>
      <c r="E441" s="47"/>
      <c r="F441" s="47"/>
      <c r="G441" s="48"/>
      <c r="H441" s="47"/>
    </row>
    <row r="442" spans="2:8" ht="14.85" customHeight="1">
      <c r="B442" s="43"/>
      <c r="C442" s="47"/>
      <c r="D442" s="48"/>
      <c r="E442" s="47"/>
      <c r="F442" s="47"/>
      <c r="G442" s="48"/>
      <c r="H442" s="47"/>
    </row>
    <row r="443" spans="2:8" ht="14.85" customHeight="1">
      <c r="B443" s="43"/>
      <c r="C443" s="47"/>
      <c r="D443" s="48"/>
      <c r="E443" s="47"/>
      <c r="F443" s="47"/>
      <c r="G443" s="48"/>
      <c r="H443" s="47"/>
    </row>
    <row r="444" spans="2:8" ht="14.85" customHeight="1">
      <c r="B444" s="43"/>
      <c r="C444" s="47"/>
      <c r="D444" s="48"/>
      <c r="E444" s="47"/>
      <c r="F444" s="47"/>
      <c r="G444" s="48"/>
      <c r="H444" s="47"/>
    </row>
    <row r="445" spans="2:8" ht="14.85" customHeight="1">
      <c r="B445" s="43"/>
      <c r="C445" s="47"/>
      <c r="D445" s="48"/>
      <c r="E445" s="47"/>
      <c r="F445" s="47"/>
      <c r="G445" s="48"/>
      <c r="H445" s="47"/>
    </row>
    <row r="446" spans="2:8" ht="14.85" customHeight="1">
      <c r="B446" s="43"/>
      <c r="C446" s="47"/>
      <c r="D446" s="48"/>
      <c r="E446" s="47"/>
      <c r="F446" s="47"/>
      <c r="G446" s="48"/>
      <c r="H446" s="47"/>
    </row>
    <row r="447" spans="2:8" ht="14.85" customHeight="1">
      <c r="B447" s="43"/>
      <c r="C447" s="47"/>
      <c r="D447" s="48"/>
      <c r="E447" s="47"/>
      <c r="F447" s="47"/>
      <c r="G447" s="48"/>
      <c r="H447" s="47"/>
    </row>
    <row r="448" spans="2:8" ht="14.85" customHeight="1">
      <c r="B448" s="43"/>
      <c r="C448" s="47"/>
      <c r="D448" s="48"/>
      <c r="E448" s="47"/>
      <c r="F448" s="47"/>
      <c r="G448" s="48"/>
      <c r="H448" s="47"/>
    </row>
    <row r="449" spans="2:8" ht="14.85" customHeight="1">
      <c r="B449" s="43"/>
      <c r="C449" s="47"/>
      <c r="D449" s="48"/>
      <c r="E449" s="47"/>
      <c r="F449" s="47"/>
      <c r="G449" s="48"/>
      <c r="H449" s="47"/>
    </row>
    <row r="450" spans="2:8" ht="14.85" customHeight="1">
      <c r="B450" s="43"/>
      <c r="C450" s="47"/>
      <c r="D450" s="48"/>
      <c r="E450" s="47"/>
      <c r="F450" s="47"/>
      <c r="G450" s="48"/>
      <c r="H450" s="47"/>
    </row>
    <row r="451" spans="2:8" ht="14.85" customHeight="1">
      <c r="B451" s="43"/>
      <c r="C451" s="47"/>
      <c r="D451" s="48"/>
      <c r="E451" s="47"/>
      <c r="F451" s="47"/>
      <c r="G451" s="48"/>
      <c r="H451" s="47"/>
    </row>
    <row r="452" spans="2:8" ht="14.85" customHeight="1">
      <c r="B452" s="43"/>
      <c r="C452" s="47"/>
      <c r="D452" s="48"/>
      <c r="E452" s="47"/>
      <c r="F452" s="47"/>
      <c r="G452" s="48"/>
      <c r="H452" s="47"/>
    </row>
    <row r="453" spans="2:8" ht="14.85" customHeight="1">
      <c r="B453" s="43"/>
      <c r="C453" s="47"/>
      <c r="D453" s="48"/>
      <c r="E453" s="47"/>
      <c r="F453" s="47"/>
      <c r="G453" s="48"/>
      <c r="H453" s="47"/>
    </row>
    <row r="454" spans="2:8" ht="14.85" customHeight="1">
      <c r="B454" s="43"/>
      <c r="C454" s="47"/>
      <c r="D454" s="48"/>
      <c r="E454" s="47"/>
      <c r="F454" s="47"/>
      <c r="G454" s="48"/>
      <c r="H454" s="47"/>
    </row>
    <row r="455" spans="2:8" ht="14.85" customHeight="1">
      <c r="B455" s="43"/>
      <c r="C455" s="47"/>
      <c r="D455" s="48"/>
      <c r="E455" s="47"/>
      <c r="F455" s="47"/>
      <c r="G455" s="48"/>
      <c r="H455" s="47"/>
    </row>
    <row r="456" spans="2:8" ht="14.85" customHeight="1">
      <c r="B456" s="43"/>
      <c r="C456" s="47"/>
      <c r="D456" s="48"/>
      <c r="E456" s="47"/>
      <c r="F456" s="47"/>
      <c r="G456" s="48"/>
      <c r="H456" s="47"/>
    </row>
    <row r="457" spans="2:8" ht="14.85" customHeight="1">
      <c r="B457" s="43"/>
      <c r="C457" s="47"/>
      <c r="D457" s="48"/>
      <c r="E457" s="47"/>
      <c r="F457" s="47"/>
      <c r="G457" s="48"/>
      <c r="H457" s="47"/>
    </row>
    <row r="458" spans="2:8" ht="14.85" customHeight="1">
      <c r="B458" s="43"/>
      <c r="C458" s="47"/>
      <c r="D458" s="48"/>
      <c r="E458" s="47"/>
      <c r="F458" s="47"/>
      <c r="G458" s="48"/>
      <c r="H458" s="47"/>
    </row>
    <row r="459" spans="2:8" ht="14.85" customHeight="1">
      <c r="B459" s="43"/>
      <c r="C459" s="47"/>
      <c r="D459" s="48"/>
      <c r="E459" s="47"/>
      <c r="F459" s="47"/>
      <c r="G459" s="48"/>
      <c r="H459" s="47"/>
    </row>
    <row r="460" spans="2:8" ht="14.85" customHeight="1">
      <c r="B460" s="43"/>
      <c r="C460" s="47"/>
      <c r="D460" s="48"/>
      <c r="E460" s="47"/>
      <c r="F460" s="47"/>
      <c r="G460" s="48"/>
      <c r="H460" s="47"/>
    </row>
    <row r="461" spans="2:8" ht="14.85" customHeight="1">
      <c r="B461" s="43"/>
      <c r="C461" s="47"/>
      <c r="D461" s="48"/>
      <c r="E461" s="47"/>
      <c r="F461" s="47"/>
      <c r="G461" s="48"/>
      <c r="H461" s="47"/>
    </row>
    <row r="462" spans="2:8" ht="14.85" customHeight="1">
      <c r="B462" s="43"/>
      <c r="C462" s="47"/>
      <c r="D462" s="48"/>
      <c r="E462" s="47"/>
      <c r="F462" s="47"/>
      <c r="G462" s="48"/>
      <c r="H462" s="47"/>
    </row>
    <row r="463" spans="2:8" ht="14.85" customHeight="1">
      <c r="B463" s="43"/>
      <c r="C463" s="47"/>
      <c r="D463" s="48"/>
      <c r="E463" s="47"/>
      <c r="F463" s="47"/>
      <c r="G463" s="48"/>
      <c r="H463" s="47"/>
    </row>
    <row r="464" spans="2:8" ht="14.85" customHeight="1">
      <c r="B464" s="43"/>
      <c r="C464" s="47"/>
      <c r="D464" s="48"/>
      <c r="E464" s="47"/>
      <c r="F464" s="47"/>
      <c r="G464" s="48"/>
      <c r="H464" s="47"/>
    </row>
    <row r="465" spans="2:8" ht="14.85" customHeight="1">
      <c r="B465" s="43"/>
      <c r="C465" s="47"/>
      <c r="D465" s="48"/>
      <c r="E465" s="47"/>
      <c r="F465" s="47"/>
      <c r="G465" s="48"/>
      <c r="H465" s="47"/>
    </row>
    <row r="466" spans="2:8" ht="14.85" customHeight="1">
      <c r="B466" s="43"/>
      <c r="C466" s="47"/>
      <c r="D466" s="48"/>
      <c r="E466" s="47"/>
      <c r="F466" s="47"/>
      <c r="G466" s="48"/>
      <c r="H466" s="47"/>
    </row>
    <row r="467" spans="2:8" ht="14.85" customHeight="1">
      <c r="B467" s="43"/>
      <c r="C467" s="47"/>
      <c r="D467" s="48"/>
      <c r="E467" s="47"/>
      <c r="F467" s="47"/>
      <c r="G467" s="48"/>
      <c r="H467" s="47"/>
    </row>
    <row r="468" spans="2:8" ht="14.85" customHeight="1">
      <c r="B468" s="43"/>
      <c r="C468" s="47"/>
      <c r="D468" s="48"/>
      <c r="E468" s="47"/>
      <c r="F468" s="47"/>
      <c r="G468" s="48"/>
      <c r="H468" s="47"/>
    </row>
    <row r="469" spans="2:8" ht="14.85" customHeight="1">
      <c r="B469" s="43"/>
      <c r="C469" s="47"/>
      <c r="D469" s="48"/>
      <c r="E469" s="47"/>
      <c r="F469" s="47"/>
      <c r="G469" s="48"/>
      <c r="H469" s="47"/>
    </row>
    <row r="470" spans="2:8" ht="14.85" customHeight="1">
      <c r="B470" s="43"/>
      <c r="C470" s="47"/>
      <c r="D470" s="48"/>
      <c r="E470" s="47"/>
      <c r="F470" s="47"/>
      <c r="G470" s="48"/>
      <c r="H470" s="47"/>
    </row>
    <row r="471" spans="2:8" ht="14.85" customHeight="1">
      <c r="B471" s="43"/>
      <c r="C471" s="47"/>
      <c r="D471" s="48"/>
      <c r="E471" s="47"/>
      <c r="F471" s="47"/>
      <c r="G471" s="48"/>
      <c r="H471" s="47"/>
    </row>
    <row r="472" spans="2:8" ht="14.85" customHeight="1">
      <c r="B472" s="43"/>
      <c r="C472" s="47"/>
      <c r="D472" s="48"/>
      <c r="E472" s="47"/>
      <c r="F472" s="47"/>
      <c r="G472" s="48"/>
      <c r="H472" s="47"/>
    </row>
    <row r="473" spans="2:8" ht="14.85" customHeight="1">
      <c r="B473" s="43"/>
      <c r="C473" s="47"/>
      <c r="D473" s="48"/>
      <c r="E473" s="47"/>
      <c r="F473" s="47"/>
      <c r="G473" s="48"/>
      <c r="H473" s="47"/>
    </row>
    <row r="474" spans="2:8" ht="14.85" customHeight="1">
      <c r="B474" s="43"/>
      <c r="C474" s="47"/>
      <c r="D474" s="48"/>
      <c r="E474" s="47"/>
      <c r="F474" s="47"/>
      <c r="G474" s="48"/>
      <c r="H474" s="47"/>
    </row>
    <row r="475" spans="2:8" ht="14.85" customHeight="1">
      <c r="B475" s="43"/>
      <c r="C475" s="47"/>
      <c r="D475" s="48"/>
      <c r="E475" s="47"/>
      <c r="F475" s="47"/>
      <c r="G475" s="48"/>
      <c r="H475" s="47"/>
    </row>
    <row r="476" spans="2:8" ht="14.85" customHeight="1">
      <c r="B476" s="43"/>
      <c r="C476" s="47"/>
      <c r="D476" s="48"/>
      <c r="E476" s="47"/>
      <c r="F476" s="47"/>
      <c r="G476" s="48"/>
      <c r="H476" s="47"/>
    </row>
    <row r="477" spans="2:8" ht="14.85" customHeight="1">
      <c r="B477" s="43"/>
      <c r="C477" s="47"/>
      <c r="D477" s="48"/>
      <c r="E477" s="47"/>
      <c r="F477" s="47"/>
      <c r="G477" s="48"/>
      <c r="H477" s="47"/>
    </row>
    <row r="478" spans="2:8" ht="14.85" customHeight="1">
      <c r="B478" s="43"/>
      <c r="C478" s="47"/>
      <c r="D478" s="48"/>
      <c r="E478" s="47"/>
      <c r="F478" s="47"/>
      <c r="G478" s="48"/>
      <c r="H478" s="47"/>
    </row>
    <row r="479" spans="2:8" ht="14.85" customHeight="1">
      <c r="B479" s="43"/>
      <c r="C479" s="47"/>
      <c r="D479" s="48"/>
      <c r="E479" s="47"/>
      <c r="F479" s="47"/>
      <c r="G479" s="48"/>
      <c r="H479" s="47"/>
    </row>
    <row r="480" spans="2:8" ht="14.85" customHeight="1">
      <c r="B480" s="43"/>
      <c r="C480" s="47"/>
      <c r="D480" s="48"/>
      <c r="E480" s="47"/>
      <c r="F480" s="47"/>
      <c r="G480" s="48"/>
      <c r="H480" s="47"/>
    </row>
    <row r="481" spans="2:8" ht="14.85" customHeight="1">
      <c r="B481" s="43"/>
      <c r="C481" s="47"/>
      <c r="D481" s="48"/>
      <c r="E481" s="47"/>
      <c r="F481" s="47"/>
      <c r="G481" s="48"/>
      <c r="H481" s="47"/>
    </row>
    <row r="482" spans="2:8" ht="14.85" customHeight="1">
      <c r="B482" s="43"/>
      <c r="C482" s="47"/>
      <c r="D482" s="48"/>
      <c r="E482" s="47"/>
      <c r="F482" s="47"/>
      <c r="G482" s="48"/>
      <c r="H482" s="47"/>
    </row>
    <row r="483" spans="2:8" ht="14.85" customHeight="1">
      <c r="B483" s="43"/>
      <c r="C483" s="47"/>
      <c r="D483" s="48"/>
      <c r="E483" s="47"/>
      <c r="F483" s="47"/>
      <c r="G483" s="48"/>
      <c r="H483" s="47"/>
    </row>
    <row r="484" spans="2:8" ht="14.85" customHeight="1">
      <c r="B484" s="43"/>
      <c r="C484" s="47"/>
      <c r="D484" s="48"/>
      <c r="E484" s="47"/>
      <c r="F484" s="47"/>
      <c r="G484" s="48"/>
      <c r="H484" s="47"/>
    </row>
    <row r="485" spans="2:8" ht="14.85" customHeight="1">
      <c r="B485" s="43"/>
      <c r="C485" s="47"/>
      <c r="D485" s="48"/>
      <c r="E485" s="47"/>
      <c r="F485" s="47"/>
      <c r="G485" s="48"/>
      <c r="H485" s="47"/>
    </row>
    <row r="486" spans="2:8" ht="14.85" customHeight="1">
      <c r="B486" s="43"/>
      <c r="C486" s="47"/>
      <c r="D486" s="48"/>
      <c r="E486" s="47"/>
      <c r="F486" s="47"/>
      <c r="G486" s="48"/>
      <c r="H486" s="47"/>
    </row>
    <row r="487" spans="2:8" ht="14.85" customHeight="1">
      <c r="B487" s="43"/>
      <c r="C487" s="47"/>
      <c r="D487" s="48"/>
      <c r="E487" s="47"/>
      <c r="F487" s="47"/>
      <c r="G487" s="48"/>
      <c r="H487" s="47"/>
    </row>
    <row r="488" spans="2:8" ht="14.85" customHeight="1">
      <c r="B488" s="43"/>
      <c r="C488" s="47"/>
      <c r="D488" s="48"/>
      <c r="E488" s="47"/>
      <c r="F488" s="47"/>
      <c r="G488" s="48"/>
      <c r="H488" s="47"/>
    </row>
    <row r="489" spans="2:8" ht="14.85" customHeight="1">
      <c r="B489" s="43"/>
      <c r="C489" s="47"/>
      <c r="D489" s="48"/>
      <c r="E489" s="47"/>
      <c r="F489" s="47"/>
      <c r="G489" s="48"/>
      <c r="H489" s="47"/>
    </row>
    <row r="490" spans="2:8" ht="14.85" customHeight="1">
      <c r="B490" s="43"/>
      <c r="C490" s="47"/>
      <c r="D490" s="48"/>
      <c r="E490" s="47"/>
      <c r="F490" s="47"/>
      <c r="G490" s="48"/>
      <c r="H490" s="47"/>
    </row>
    <row r="491" spans="2:8" ht="14.85" customHeight="1">
      <c r="B491" s="43"/>
      <c r="C491" s="47"/>
      <c r="D491" s="48"/>
      <c r="E491" s="47"/>
      <c r="F491" s="47"/>
      <c r="G491" s="48"/>
      <c r="H491" s="47"/>
    </row>
    <row r="492" spans="2:8" ht="14.85" customHeight="1">
      <c r="B492" s="43"/>
      <c r="C492" s="47"/>
      <c r="D492" s="48"/>
      <c r="E492" s="47"/>
      <c r="F492" s="47"/>
      <c r="G492" s="48"/>
      <c r="H492" s="47"/>
    </row>
    <row r="493" spans="2:8" ht="14.85" customHeight="1">
      <c r="B493" s="43"/>
      <c r="C493" s="47"/>
      <c r="D493" s="48"/>
      <c r="E493" s="47"/>
      <c r="F493" s="47"/>
      <c r="G493" s="48"/>
      <c r="H493" s="47"/>
    </row>
    <row r="494" spans="2:8" ht="14.85" customHeight="1">
      <c r="B494" s="43"/>
      <c r="C494" s="47"/>
      <c r="D494" s="48"/>
      <c r="E494" s="47"/>
      <c r="F494" s="47"/>
      <c r="G494" s="48"/>
      <c r="H494" s="47"/>
    </row>
    <row r="495" spans="2:8" ht="14.85" customHeight="1">
      <c r="B495" s="43"/>
      <c r="C495" s="47"/>
      <c r="D495" s="48"/>
      <c r="E495" s="47"/>
      <c r="F495" s="47"/>
      <c r="G495" s="48"/>
      <c r="H495" s="47"/>
    </row>
    <row r="496" spans="2:8" ht="14.85" customHeight="1">
      <c r="B496" s="43"/>
      <c r="C496" s="47"/>
      <c r="D496" s="48"/>
      <c r="E496" s="47"/>
      <c r="F496" s="47"/>
      <c r="G496" s="48"/>
      <c r="H496" s="47"/>
    </row>
    <row r="497" spans="2:8" ht="14.85" customHeight="1">
      <c r="B497" s="43"/>
      <c r="C497" s="47"/>
      <c r="D497" s="48"/>
      <c r="E497" s="47"/>
      <c r="F497" s="47"/>
      <c r="G497" s="48"/>
      <c r="H497" s="47"/>
    </row>
    <row r="498" spans="2:8" ht="14.85" customHeight="1">
      <c r="B498" s="43"/>
      <c r="C498" s="47"/>
      <c r="D498" s="48"/>
      <c r="E498" s="47"/>
      <c r="F498" s="47"/>
      <c r="G498" s="48"/>
      <c r="H498" s="47"/>
    </row>
    <row r="499" spans="2:8" ht="14.85" customHeight="1">
      <c r="B499" s="43"/>
      <c r="C499" s="47"/>
      <c r="D499" s="48"/>
      <c r="E499" s="47"/>
      <c r="F499" s="47"/>
      <c r="G499" s="48"/>
      <c r="H499" s="47"/>
    </row>
    <row r="500" spans="2:8" ht="14.85" customHeight="1">
      <c r="B500" s="43"/>
      <c r="C500" s="47"/>
      <c r="D500" s="48"/>
      <c r="E500" s="47"/>
      <c r="F500" s="47"/>
      <c r="G500" s="48"/>
      <c r="H500" s="47"/>
    </row>
    <row r="501" spans="2:8" ht="14.85" customHeight="1">
      <c r="B501" s="43"/>
      <c r="C501" s="47"/>
      <c r="D501" s="48"/>
      <c r="E501" s="47"/>
      <c r="F501" s="47"/>
      <c r="G501" s="48"/>
      <c r="H501" s="47"/>
    </row>
    <row r="502" spans="2:8" ht="14.85" customHeight="1">
      <c r="B502" s="43"/>
      <c r="C502" s="47"/>
      <c r="D502" s="48"/>
      <c r="E502" s="47"/>
      <c r="F502" s="47"/>
      <c r="G502" s="48"/>
      <c r="H502" s="47"/>
    </row>
    <row r="503" spans="2:8" ht="14.85" customHeight="1">
      <c r="B503" s="43"/>
      <c r="C503" s="47"/>
      <c r="D503" s="48"/>
      <c r="E503" s="47"/>
      <c r="F503" s="47"/>
      <c r="G503" s="48"/>
      <c r="H503" s="47"/>
    </row>
    <row r="504" spans="2:8" ht="14.85" customHeight="1">
      <c r="B504" s="43"/>
      <c r="C504" s="47"/>
      <c r="D504" s="48"/>
      <c r="E504" s="47"/>
      <c r="F504" s="47"/>
      <c r="G504" s="48"/>
      <c r="H504" s="47"/>
    </row>
    <row r="505" spans="2:8" ht="14.85" customHeight="1">
      <c r="B505" s="43"/>
      <c r="C505" s="47"/>
      <c r="D505" s="48"/>
      <c r="E505" s="47"/>
      <c r="F505" s="47"/>
      <c r="G505" s="48"/>
      <c r="H505" s="47"/>
    </row>
    <row r="506" spans="2:8" ht="14.85" customHeight="1">
      <c r="B506" s="43"/>
      <c r="C506" s="47"/>
      <c r="D506" s="48"/>
      <c r="E506" s="47"/>
      <c r="F506" s="47"/>
      <c r="G506" s="48"/>
      <c r="H506" s="47"/>
    </row>
    <row r="507" spans="2:8" ht="14.85" customHeight="1">
      <c r="B507" s="43"/>
      <c r="C507" s="47"/>
      <c r="D507" s="48"/>
      <c r="E507" s="47"/>
      <c r="F507" s="47"/>
      <c r="G507" s="48"/>
      <c r="H507" s="47"/>
    </row>
    <row r="508" spans="2:8" ht="14.85" customHeight="1">
      <c r="B508" s="43"/>
      <c r="C508" s="47"/>
      <c r="D508" s="48"/>
      <c r="E508" s="47"/>
      <c r="F508" s="47"/>
      <c r="G508" s="48"/>
      <c r="H508" s="47"/>
    </row>
    <row r="509" spans="2:8" ht="14.85" customHeight="1">
      <c r="B509" s="43"/>
      <c r="C509" s="47"/>
      <c r="D509" s="48"/>
      <c r="E509" s="47"/>
      <c r="F509" s="47"/>
      <c r="G509" s="48"/>
      <c r="H509" s="47"/>
    </row>
    <row r="510" spans="2:8" ht="14.85" customHeight="1">
      <c r="B510" s="43"/>
      <c r="C510" s="47"/>
      <c r="D510" s="48"/>
      <c r="E510" s="47"/>
      <c r="F510" s="47"/>
      <c r="G510" s="48"/>
      <c r="H510" s="47"/>
    </row>
    <row r="511" spans="2:8" ht="14.85" customHeight="1">
      <c r="B511" s="43"/>
      <c r="C511" s="47"/>
      <c r="D511" s="48"/>
      <c r="E511" s="47"/>
      <c r="F511" s="47"/>
      <c r="G511" s="48"/>
      <c r="H511" s="47"/>
    </row>
    <row r="512" spans="2:8" ht="14.85" customHeight="1">
      <c r="B512" s="43"/>
      <c r="C512" s="47"/>
      <c r="D512" s="48"/>
      <c r="E512" s="47"/>
      <c r="F512" s="47"/>
      <c r="G512" s="48"/>
      <c r="H512" s="47"/>
    </row>
    <row r="513" spans="2:8" ht="14.85" customHeight="1">
      <c r="B513" s="43"/>
      <c r="C513" s="47"/>
      <c r="D513" s="48"/>
      <c r="E513" s="47"/>
      <c r="F513" s="47"/>
      <c r="G513" s="48"/>
      <c r="H513" s="47"/>
    </row>
    <row r="514" spans="2:8" ht="14.85" customHeight="1">
      <c r="B514" s="43"/>
      <c r="C514" s="47"/>
      <c r="D514" s="48"/>
      <c r="E514" s="47"/>
      <c r="F514" s="47"/>
      <c r="G514" s="48"/>
      <c r="H514" s="47"/>
    </row>
    <row r="515" spans="2:8" ht="14.85" customHeight="1">
      <c r="B515" s="43"/>
      <c r="C515" s="47"/>
      <c r="D515" s="48"/>
      <c r="E515" s="47"/>
      <c r="F515" s="47"/>
      <c r="G515" s="48"/>
      <c r="H515" s="47"/>
    </row>
    <row r="516" spans="2:8" ht="14.85" customHeight="1">
      <c r="B516" s="43"/>
      <c r="C516" s="47"/>
      <c r="D516" s="48"/>
      <c r="E516" s="47"/>
      <c r="F516" s="47"/>
      <c r="G516" s="48"/>
      <c r="H516" s="47"/>
    </row>
    <row r="517" spans="2:8" ht="14.85" customHeight="1">
      <c r="B517" s="43"/>
      <c r="C517" s="47"/>
      <c r="D517" s="48"/>
      <c r="E517" s="47"/>
      <c r="F517" s="47"/>
      <c r="G517" s="48"/>
      <c r="H517" s="47"/>
    </row>
    <row r="518" spans="2:8" ht="14.85" customHeight="1">
      <c r="B518" s="43"/>
      <c r="C518" s="47"/>
      <c r="D518" s="48"/>
      <c r="E518" s="47"/>
      <c r="F518" s="47"/>
      <c r="G518" s="48"/>
      <c r="H518" s="47"/>
    </row>
    <row r="519" spans="2:8" ht="14.85" customHeight="1">
      <c r="B519" s="43"/>
      <c r="C519" s="47"/>
      <c r="D519" s="48"/>
      <c r="E519" s="47"/>
      <c r="F519" s="47"/>
      <c r="G519" s="48"/>
      <c r="H519" s="47"/>
    </row>
    <row r="520" spans="2:8" ht="14.85" customHeight="1">
      <c r="B520" s="43"/>
      <c r="C520" s="47"/>
      <c r="D520" s="48"/>
      <c r="E520" s="47"/>
      <c r="F520" s="47"/>
      <c r="G520" s="48"/>
      <c r="H520" s="47"/>
    </row>
    <row r="521" spans="2:8" ht="14.85" customHeight="1">
      <c r="B521" s="43"/>
      <c r="C521" s="47"/>
      <c r="D521" s="48"/>
      <c r="E521" s="47"/>
      <c r="F521" s="47"/>
      <c r="G521" s="48"/>
      <c r="H521" s="47"/>
    </row>
    <row r="522" spans="2:8" ht="14.85" customHeight="1">
      <c r="B522" s="43"/>
      <c r="C522" s="47"/>
      <c r="D522" s="48"/>
      <c r="E522" s="47"/>
      <c r="F522" s="47"/>
      <c r="G522" s="48"/>
      <c r="H522" s="47"/>
    </row>
    <row r="523" spans="2:8" ht="14.85" customHeight="1">
      <c r="B523" s="43"/>
      <c r="C523" s="47"/>
      <c r="D523" s="48"/>
      <c r="E523" s="47"/>
      <c r="F523" s="47"/>
      <c r="G523" s="48"/>
      <c r="H523" s="47"/>
    </row>
    <row r="524" spans="2:8" ht="14.85" customHeight="1">
      <c r="B524" s="43"/>
      <c r="C524" s="47"/>
      <c r="D524" s="48"/>
      <c r="E524" s="47"/>
      <c r="F524" s="47"/>
      <c r="G524" s="48"/>
      <c r="H524" s="47"/>
    </row>
    <row r="525" spans="2:8" ht="14.85" customHeight="1">
      <c r="B525" s="43"/>
      <c r="C525" s="47"/>
      <c r="D525" s="48"/>
      <c r="E525" s="47"/>
      <c r="F525" s="47"/>
      <c r="G525" s="48"/>
      <c r="H525" s="47"/>
    </row>
    <row r="526" spans="2:8" ht="14.85" customHeight="1">
      <c r="B526" s="43"/>
      <c r="C526" s="47"/>
      <c r="D526" s="48"/>
      <c r="E526" s="47"/>
      <c r="F526" s="47"/>
      <c r="G526" s="48"/>
      <c r="H526" s="47"/>
    </row>
    <row r="527" spans="2:8" ht="14.85" customHeight="1">
      <c r="B527" s="43"/>
      <c r="C527" s="47"/>
      <c r="D527" s="48"/>
      <c r="E527" s="47"/>
      <c r="F527" s="47"/>
      <c r="G527" s="48"/>
      <c r="H527" s="47"/>
    </row>
    <row r="528" spans="2:8" ht="14.85" customHeight="1">
      <c r="B528" s="43"/>
      <c r="C528" s="47"/>
      <c r="D528" s="48"/>
      <c r="E528" s="47"/>
      <c r="F528" s="47"/>
      <c r="G528" s="48"/>
      <c r="H528" s="47"/>
    </row>
    <row r="529" spans="2:8" ht="14.85" customHeight="1">
      <c r="B529" s="43"/>
      <c r="C529" s="47"/>
      <c r="D529" s="48"/>
      <c r="E529" s="47"/>
      <c r="F529" s="47"/>
      <c r="G529" s="48"/>
      <c r="H529" s="47"/>
    </row>
    <row r="530" spans="2:8" ht="14.85" customHeight="1">
      <c r="B530" s="43"/>
      <c r="C530" s="47"/>
      <c r="D530" s="48"/>
      <c r="E530" s="47"/>
      <c r="F530" s="47"/>
      <c r="G530" s="48"/>
      <c r="H530" s="47"/>
    </row>
    <row r="531" spans="2:8" ht="14.85" customHeight="1">
      <c r="B531" s="43"/>
      <c r="C531" s="47"/>
      <c r="D531" s="48"/>
      <c r="E531" s="47"/>
      <c r="F531" s="47"/>
      <c r="G531" s="48"/>
      <c r="H531" s="47"/>
    </row>
    <row r="532" spans="2:8" ht="14.85" customHeight="1">
      <c r="B532" s="43"/>
      <c r="C532" s="47"/>
      <c r="D532" s="48"/>
      <c r="E532" s="47"/>
      <c r="F532" s="47"/>
      <c r="G532" s="48"/>
      <c r="H532" s="47"/>
    </row>
    <row r="533" spans="2:8" ht="14.85" customHeight="1">
      <c r="B533" s="43"/>
      <c r="C533" s="47"/>
      <c r="D533" s="48"/>
      <c r="E533" s="47"/>
      <c r="F533" s="47"/>
      <c r="G533" s="48"/>
      <c r="H533" s="47"/>
    </row>
    <row r="534" spans="2:8" ht="14.85" customHeight="1">
      <c r="B534" s="43"/>
      <c r="C534" s="47"/>
      <c r="D534" s="48"/>
      <c r="E534" s="47"/>
      <c r="F534" s="47"/>
      <c r="G534" s="48"/>
      <c r="H534" s="47"/>
    </row>
    <row r="535" spans="2:8" ht="14.85" customHeight="1">
      <c r="B535" s="43"/>
      <c r="C535" s="47"/>
      <c r="D535" s="48"/>
      <c r="E535" s="47"/>
      <c r="F535" s="47"/>
      <c r="G535" s="48"/>
      <c r="H535" s="47"/>
    </row>
    <row r="536" spans="2:8" ht="14.85" customHeight="1">
      <c r="B536" s="43"/>
      <c r="C536" s="47"/>
      <c r="D536" s="48"/>
      <c r="E536" s="47"/>
      <c r="F536" s="47"/>
      <c r="G536" s="48"/>
      <c r="H536" s="47"/>
    </row>
    <row r="537" spans="2:8" ht="14.85" customHeight="1">
      <c r="B537" s="43"/>
      <c r="C537" s="47"/>
      <c r="D537" s="48"/>
      <c r="E537" s="47"/>
      <c r="F537" s="47"/>
      <c r="G537" s="48"/>
      <c r="H537" s="47"/>
    </row>
    <row r="538" spans="2:8" ht="14.85" customHeight="1">
      <c r="B538" s="43"/>
      <c r="C538" s="47"/>
      <c r="D538" s="48"/>
      <c r="E538" s="47"/>
      <c r="F538" s="47"/>
      <c r="G538" s="48"/>
      <c r="H538" s="47"/>
    </row>
    <row r="539" spans="2:8" ht="14.85" customHeight="1">
      <c r="B539" s="43"/>
      <c r="C539" s="47"/>
      <c r="D539" s="48"/>
      <c r="E539" s="47"/>
      <c r="F539" s="47"/>
      <c r="G539" s="48"/>
      <c r="H539" s="47"/>
    </row>
    <row r="540" spans="2:8" ht="14.85" customHeight="1">
      <c r="B540" s="43"/>
      <c r="C540" s="47"/>
      <c r="D540" s="48"/>
      <c r="E540" s="47"/>
      <c r="F540" s="47"/>
      <c r="G540" s="48"/>
      <c r="H540" s="47"/>
    </row>
    <row r="541" spans="2:8" ht="14.85" customHeight="1">
      <c r="B541" s="43"/>
      <c r="C541" s="47"/>
      <c r="D541" s="48"/>
      <c r="E541" s="47"/>
      <c r="F541" s="47"/>
      <c r="G541" s="48"/>
      <c r="H541" s="47"/>
    </row>
    <row r="542" spans="2:8" ht="14.85" customHeight="1">
      <c r="B542" s="43"/>
      <c r="C542" s="47"/>
      <c r="D542" s="48"/>
      <c r="E542" s="47"/>
      <c r="F542" s="47"/>
      <c r="G542" s="48"/>
      <c r="H542" s="47"/>
    </row>
    <row r="543" spans="2:8" ht="14.85" customHeight="1">
      <c r="B543" s="43"/>
      <c r="C543" s="47"/>
      <c r="D543" s="48"/>
      <c r="E543" s="47"/>
      <c r="F543" s="47"/>
      <c r="G543" s="48"/>
      <c r="H543" s="47"/>
    </row>
    <row r="544" spans="2:8" ht="14.85" customHeight="1">
      <c r="B544" s="43"/>
      <c r="C544" s="47"/>
      <c r="D544" s="48"/>
      <c r="E544" s="47"/>
      <c r="F544" s="47"/>
      <c r="G544" s="48"/>
      <c r="H544" s="47"/>
    </row>
    <row r="545" spans="2:8" ht="14.85" customHeight="1">
      <c r="B545" s="43"/>
      <c r="C545" s="47"/>
      <c r="D545" s="48"/>
      <c r="E545" s="47"/>
      <c r="F545" s="47"/>
      <c r="G545" s="48"/>
      <c r="H545" s="47"/>
    </row>
    <row r="546" spans="2:8" ht="14.85" customHeight="1">
      <c r="B546" s="43"/>
      <c r="C546" s="47"/>
      <c r="D546" s="48"/>
      <c r="E546" s="47"/>
      <c r="F546" s="47"/>
      <c r="G546" s="48"/>
      <c r="H546" s="47"/>
    </row>
    <row r="547" spans="2:8" ht="14.85" customHeight="1">
      <c r="B547" s="43"/>
      <c r="C547" s="47"/>
      <c r="D547" s="48"/>
      <c r="E547" s="47"/>
      <c r="F547" s="47"/>
      <c r="G547" s="48"/>
      <c r="H547" s="47"/>
    </row>
    <row r="548" spans="2:8" ht="14.85" customHeight="1">
      <c r="B548" s="43"/>
      <c r="C548" s="47"/>
      <c r="D548" s="48"/>
      <c r="E548" s="47"/>
      <c r="F548" s="47"/>
      <c r="G548" s="48"/>
      <c r="H548" s="47"/>
    </row>
    <row r="549" spans="2:8" ht="14.85" customHeight="1">
      <c r="B549" s="43"/>
      <c r="C549" s="47"/>
      <c r="D549" s="48"/>
      <c r="E549" s="47"/>
      <c r="F549" s="47"/>
      <c r="G549" s="48"/>
      <c r="H549" s="47"/>
    </row>
    <row r="550" spans="2:8" ht="14.85" customHeight="1">
      <c r="B550" s="43"/>
      <c r="C550" s="47"/>
      <c r="D550" s="48"/>
      <c r="E550" s="47"/>
      <c r="F550" s="47"/>
      <c r="G550" s="48"/>
      <c r="H550" s="47"/>
    </row>
    <row r="551" spans="2:8" ht="14.85" customHeight="1">
      <c r="B551" s="43"/>
      <c r="C551" s="47"/>
      <c r="D551" s="48"/>
      <c r="E551" s="47"/>
      <c r="F551" s="47"/>
      <c r="G551" s="48"/>
      <c r="H551" s="47"/>
    </row>
    <row r="552" spans="2:8" ht="14.85" customHeight="1">
      <c r="B552" s="43"/>
      <c r="C552" s="47"/>
      <c r="D552" s="48"/>
      <c r="E552" s="47"/>
      <c r="F552" s="47"/>
      <c r="G552" s="48"/>
      <c r="H552" s="47"/>
    </row>
    <row r="553" spans="2:8" ht="14.85" customHeight="1">
      <c r="B553" s="43"/>
      <c r="C553" s="47"/>
      <c r="D553" s="48"/>
      <c r="E553" s="47"/>
      <c r="F553" s="47"/>
      <c r="G553" s="48"/>
      <c r="H553" s="47"/>
    </row>
    <row r="554" spans="2:8" ht="14.85" customHeight="1">
      <c r="B554" s="43"/>
      <c r="C554" s="47"/>
      <c r="D554" s="48"/>
      <c r="E554" s="47"/>
      <c r="F554" s="47"/>
      <c r="G554" s="48"/>
      <c r="H554" s="47"/>
    </row>
    <row r="555" spans="2:8" ht="14.85" customHeight="1">
      <c r="B555" s="43"/>
      <c r="C555" s="47"/>
      <c r="D555" s="48"/>
      <c r="E555" s="47"/>
      <c r="F555" s="47"/>
      <c r="G555" s="48"/>
      <c r="H555" s="47"/>
    </row>
    <row r="556" spans="2:8" ht="14.85" customHeight="1">
      <c r="B556" s="43"/>
      <c r="C556" s="47"/>
      <c r="D556" s="48"/>
      <c r="E556" s="47"/>
      <c r="F556" s="47"/>
      <c r="G556" s="48"/>
      <c r="H556" s="47"/>
    </row>
    <row r="557" spans="2:8" ht="14.85" customHeight="1">
      <c r="B557" s="43"/>
      <c r="C557" s="47"/>
      <c r="D557" s="48"/>
      <c r="E557" s="47"/>
      <c r="F557" s="47"/>
      <c r="G557" s="48"/>
      <c r="H557" s="47"/>
    </row>
    <row r="558" spans="2:8" ht="14.85" customHeight="1">
      <c r="B558" s="43"/>
      <c r="C558" s="47"/>
      <c r="D558" s="48"/>
      <c r="E558" s="47"/>
      <c r="F558" s="47"/>
      <c r="G558" s="48"/>
      <c r="H558" s="47"/>
    </row>
    <row r="559" spans="2:8" ht="14.85" customHeight="1">
      <c r="B559" s="43"/>
      <c r="C559" s="47"/>
      <c r="D559" s="48"/>
      <c r="E559" s="47"/>
      <c r="F559" s="47"/>
      <c r="G559" s="48"/>
      <c r="H559" s="47"/>
    </row>
    <row r="560" spans="2:8" ht="14.85" customHeight="1">
      <c r="B560" s="43"/>
      <c r="C560" s="47"/>
      <c r="D560" s="48"/>
      <c r="E560" s="47"/>
      <c r="F560" s="47"/>
      <c r="G560" s="48"/>
      <c r="H560" s="47"/>
    </row>
    <row r="561" spans="2:8" ht="14.85" customHeight="1">
      <c r="B561" s="43"/>
      <c r="C561" s="47"/>
      <c r="D561" s="48"/>
      <c r="E561" s="47"/>
      <c r="F561" s="47"/>
      <c r="G561" s="48"/>
      <c r="H561" s="47"/>
    </row>
    <row r="562" spans="2:8" ht="14.85" customHeight="1">
      <c r="B562" s="43"/>
      <c r="C562" s="47"/>
      <c r="D562" s="48"/>
      <c r="E562" s="47"/>
      <c r="F562" s="47"/>
      <c r="G562" s="48"/>
      <c r="H562" s="47"/>
    </row>
    <row r="563" spans="2:8" ht="14.85" customHeight="1">
      <c r="B563" s="43"/>
      <c r="C563" s="47"/>
      <c r="D563" s="48"/>
      <c r="E563" s="47"/>
      <c r="F563" s="47"/>
      <c r="G563" s="48"/>
      <c r="H563" s="47"/>
    </row>
    <row r="564" spans="2:8" ht="14.85" customHeight="1">
      <c r="B564" s="43"/>
      <c r="C564" s="47"/>
      <c r="D564" s="48"/>
      <c r="E564" s="47"/>
      <c r="F564" s="47"/>
      <c r="G564" s="48"/>
      <c r="H564" s="47"/>
    </row>
    <row r="565" spans="2:8" ht="14.85" customHeight="1">
      <c r="B565" s="43"/>
      <c r="C565" s="47"/>
      <c r="D565" s="48"/>
      <c r="E565" s="47"/>
      <c r="F565" s="47"/>
      <c r="G565" s="48"/>
      <c r="H565" s="47"/>
    </row>
    <row r="566" spans="2:8" ht="14.85" customHeight="1">
      <c r="B566" s="43"/>
      <c r="C566" s="47"/>
      <c r="D566" s="48"/>
      <c r="E566" s="47"/>
      <c r="F566" s="47"/>
      <c r="G566" s="48"/>
      <c r="H566" s="47"/>
    </row>
    <row r="567" spans="2:8" ht="14.85" customHeight="1">
      <c r="B567" s="43"/>
      <c r="C567" s="47"/>
      <c r="D567" s="48"/>
      <c r="E567" s="47"/>
      <c r="F567" s="47"/>
      <c r="G567" s="48"/>
      <c r="H567" s="47"/>
    </row>
    <row r="568" spans="2:8" ht="14.85" customHeight="1">
      <c r="B568" s="43"/>
      <c r="C568" s="47"/>
      <c r="D568" s="48"/>
      <c r="E568" s="47"/>
      <c r="F568" s="47"/>
      <c r="G568" s="48"/>
      <c r="H568" s="47"/>
    </row>
    <row r="569" spans="2:8" ht="14.85" customHeight="1">
      <c r="B569" s="43"/>
      <c r="C569" s="47"/>
      <c r="D569" s="48"/>
      <c r="E569" s="47"/>
      <c r="F569" s="47"/>
      <c r="G569" s="48"/>
      <c r="H569" s="47"/>
    </row>
  </sheetData>
  <pageMargins left="0.23622047244094491" right="0.23622047244094491" top="0.74803149606299213" bottom="0.74803149606299213" header="0.31496062992125984" footer="0.31496062992125984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5F89-1DB9-44DC-8832-FF1DF3259009}">
  <sheetPr>
    <pageSetUpPr fitToPage="1"/>
  </sheetPr>
  <dimension ref="B2:P569"/>
  <sheetViews>
    <sheetView showGridLines="0" zoomScale="90" zoomScaleNormal="90" workbookViewId="0"/>
  </sheetViews>
  <sheetFormatPr defaultRowHeight="14.85" customHeight="1"/>
  <cols>
    <col min="1" max="1" width="2.625" style="20" customWidth="1"/>
    <col min="2" max="2" width="12.625" style="49" customWidth="1"/>
    <col min="3" max="3" width="8.625" style="50" customWidth="1"/>
    <col min="4" max="4" width="8.625" style="47" customWidth="1"/>
    <col min="5" max="5" width="8.625" style="49" customWidth="1"/>
    <col min="6" max="6" width="8.625" style="50" customWidth="1"/>
    <col min="7" max="7" width="8.625" style="47" customWidth="1"/>
    <col min="8" max="8" width="8.625" style="49" customWidth="1"/>
    <col min="9" max="12" width="12.625" style="61" customWidth="1"/>
    <col min="13" max="16384" width="9" style="20"/>
  </cols>
  <sheetData>
    <row r="2" spans="2:16" s="5" customFormat="1" ht="14.85" customHeight="1">
      <c r="B2" s="1" t="s">
        <v>12</v>
      </c>
      <c r="C2" s="2"/>
      <c r="D2" s="3"/>
      <c r="E2" s="2"/>
      <c r="F2" s="2"/>
      <c r="G2" s="3"/>
      <c r="H2" s="2"/>
      <c r="I2" s="2"/>
      <c r="J2" s="2"/>
      <c r="K2" s="2"/>
      <c r="L2" s="4"/>
    </row>
    <row r="3" spans="2:16" s="5" customFormat="1" ht="14.85" customHeight="1">
      <c r="B3" s="6"/>
      <c r="C3" s="7" t="s">
        <v>7</v>
      </c>
      <c r="D3" s="8"/>
      <c r="E3" s="9"/>
      <c r="F3" s="9"/>
      <c r="G3" s="8"/>
      <c r="H3" s="10"/>
      <c r="I3" s="11" t="s">
        <v>8</v>
      </c>
      <c r="J3" s="12"/>
      <c r="K3" s="12"/>
      <c r="L3" s="13"/>
    </row>
    <row r="4" spans="2:16" s="19" customFormat="1" ht="14.85" customHeight="1">
      <c r="B4" s="14"/>
      <c r="C4" s="15" t="s">
        <v>4</v>
      </c>
      <c r="D4" s="16"/>
      <c r="E4" s="17"/>
      <c r="F4" s="15" t="s">
        <v>5</v>
      </c>
      <c r="G4" s="16"/>
      <c r="H4" s="17"/>
      <c r="I4" s="15" t="s">
        <v>4</v>
      </c>
      <c r="J4" s="17"/>
      <c r="K4" s="15" t="s">
        <v>5</v>
      </c>
      <c r="L4" s="18"/>
      <c r="M4" s="20"/>
      <c r="N4" s="20"/>
      <c r="O4" s="20"/>
      <c r="P4" s="20"/>
    </row>
    <row r="5" spans="2:16" s="19" customFormat="1" ht="14.85" customHeight="1">
      <c r="B5" s="21" t="s">
        <v>1</v>
      </c>
      <c r="C5" s="22" t="s">
        <v>0</v>
      </c>
      <c r="D5" s="23" t="s">
        <v>2</v>
      </c>
      <c r="E5" s="24" t="s">
        <v>6</v>
      </c>
      <c r="F5" s="22" t="s">
        <v>0</v>
      </c>
      <c r="G5" s="23" t="s">
        <v>2</v>
      </c>
      <c r="H5" s="24" t="s">
        <v>6</v>
      </c>
      <c r="I5" s="22" t="s">
        <v>9</v>
      </c>
      <c r="J5" s="24" t="s">
        <v>3</v>
      </c>
      <c r="K5" s="22" t="s">
        <v>9</v>
      </c>
      <c r="L5" s="24" t="s">
        <v>3</v>
      </c>
      <c r="M5" s="20"/>
      <c r="N5" s="20"/>
      <c r="O5" s="20"/>
      <c r="P5" s="20"/>
    </row>
    <row r="6" spans="2:16" s="19" customFormat="1" ht="14.85" customHeight="1">
      <c r="B6" s="25">
        <v>44847</v>
      </c>
      <c r="C6" s="32">
        <f>AVERAGE(109,114)</f>
        <v>111.5</v>
      </c>
      <c r="D6" s="27">
        <f>AVERAGE(143,148)</f>
        <v>145.5</v>
      </c>
      <c r="E6" s="28">
        <f t="shared" ref="E6:E69" si="0">D6-C6</f>
        <v>34</v>
      </c>
      <c r="F6" s="32">
        <f>AVERAGE(146,151)</f>
        <v>148.5</v>
      </c>
      <c r="G6" s="27">
        <f>AVERAGE(181,186)</f>
        <v>183.5</v>
      </c>
      <c r="H6" s="28">
        <f t="shared" ref="H6:H69" si="1">G6-F6</f>
        <v>35</v>
      </c>
      <c r="I6" s="30"/>
      <c r="J6" s="31"/>
      <c r="K6" s="30"/>
      <c r="L6" s="31"/>
      <c r="M6" s="20"/>
      <c r="N6" s="20"/>
      <c r="O6" s="20"/>
      <c r="P6" s="20"/>
    </row>
    <row r="7" spans="2:16" s="19" customFormat="1" ht="14.85" customHeight="1">
      <c r="B7" s="25">
        <v>44840</v>
      </c>
      <c r="C7" s="32">
        <v>112</v>
      </c>
      <c r="D7" s="27">
        <v>146</v>
      </c>
      <c r="E7" s="28">
        <f t="shared" si="0"/>
        <v>34</v>
      </c>
      <c r="F7" s="32">
        <v>147</v>
      </c>
      <c r="G7" s="27">
        <v>181</v>
      </c>
      <c r="H7" s="28">
        <f t="shared" si="1"/>
        <v>34</v>
      </c>
      <c r="I7" s="30"/>
      <c r="J7" s="31"/>
      <c r="K7" s="30"/>
      <c r="L7" s="31"/>
      <c r="M7" s="20"/>
      <c r="N7" s="20"/>
      <c r="O7" s="20"/>
      <c r="P7" s="20"/>
    </row>
    <row r="8" spans="2:16" s="19" customFormat="1" ht="14.85" customHeight="1">
      <c r="B8" s="25">
        <v>44833</v>
      </c>
      <c r="C8" s="32">
        <f>AVERAGE(121,126)</f>
        <v>123.5</v>
      </c>
      <c r="D8" s="27">
        <f>AVERAGE(154,159)</f>
        <v>156.5</v>
      </c>
      <c r="E8" s="28">
        <f t="shared" si="0"/>
        <v>33</v>
      </c>
      <c r="F8" s="32">
        <f>AVERAGE(157,162)</f>
        <v>159.5</v>
      </c>
      <c r="G8" s="27">
        <f>AVERAGE(191,196)</f>
        <v>193.5</v>
      </c>
      <c r="H8" s="28">
        <f t="shared" si="1"/>
        <v>34</v>
      </c>
      <c r="I8" s="30"/>
      <c r="J8" s="31"/>
      <c r="K8" s="30"/>
      <c r="L8" s="31"/>
      <c r="M8" s="20"/>
      <c r="N8" s="20"/>
      <c r="O8" s="20"/>
      <c r="P8" s="20"/>
    </row>
    <row r="9" spans="2:16" s="19" customFormat="1" ht="14.85" customHeight="1">
      <c r="B9" s="25">
        <v>44826</v>
      </c>
      <c r="C9" s="32">
        <f>AVERAGE(92,97)</f>
        <v>94.5</v>
      </c>
      <c r="D9" s="27">
        <f>AVERAGE(126,131)</f>
        <v>128.5</v>
      </c>
      <c r="E9" s="28">
        <f t="shared" si="0"/>
        <v>34</v>
      </c>
      <c r="F9" s="32">
        <f>AVERAGE(128,133)</f>
        <v>130.5</v>
      </c>
      <c r="G9" s="27">
        <f>AVERAGE(163,168)</f>
        <v>165.5</v>
      </c>
      <c r="H9" s="28">
        <f t="shared" si="1"/>
        <v>35</v>
      </c>
      <c r="I9" s="30"/>
      <c r="J9" s="31"/>
      <c r="K9" s="30"/>
      <c r="L9" s="31"/>
      <c r="M9" s="20"/>
      <c r="N9" s="20"/>
      <c r="O9" s="20"/>
      <c r="P9" s="20"/>
    </row>
    <row r="10" spans="2:16" s="19" customFormat="1" ht="14.85" customHeight="1">
      <c r="B10" s="25">
        <v>44819</v>
      </c>
      <c r="C10" s="32">
        <f>AVERAGE(88,93)</f>
        <v>90.5</v>
      </c>
      <c r="D10" s="27">
        <v>127</v>
      </c>
      <c r="E10" s="28">
        <f t="shared" si="0"/>
        <v>36.5</v>
      </c>
      <c r="F10" s="32">
        <f>AVERAGE(128,133)</f>
        <v>130.5</v>
      </c>
      <c r="G10" s="27">
        <v>168</v>
      </c>
      <c r="H10" s="28">
        <f t="shared" si="1"/>
        <v>37.5</v>
      </c>
      <c r="I10" s="30"/>
      <c r="J10" s="31"/>
      <c r="K10" s="30"/>
      <c r="L10" s="31"/>
      <c r="M10" s="20"/>
      <c r="N10" s="20"/>
      <c r="O10" s="20"/>
      <c r="P10" s="20"/>
    </row>
    <row r="11" spans="2:16" s="19" customFormat="1" ht="14.85" customHeight="1">
      <c r="B11" s="25">
        <v>44812</v>
      </c>
      <c r="C11" s="32">
        <v>97.5</v>
      </c>
      <c r="D11" s="27">
        <v>132</v>
      </c>
      <c r="E11" s="28">
        <f t="shared" si="0"/>
        <v>34.5</v>
      </c>
      <c r="F11" s="32">
        <v>137.5</v>
      </c>
      <c r="G11" s="27">
        <v>172</v>
      </c>
      <c r="H11" s="28">
        <f t="shared" si="1"/>
        <v>34.5</v>
      </c>
      <c r="I11" s="30"/>
      <c r="J11" s="31"/>
      <c r="K11" s="30"/>
      <c r="L11" s="31"/>
      <c r="M11" s="20"/>
      <c r="N11" s="20"/>
      <c r="O11" s="20"/>
      <c r="P11" s="20"/>
    </row>
    <row r="12" spans="2:16" s="19" customFormat="1" ht="14.85" customHeight="1">
      <c r="B12" s="25">
        <v>44805</v>
      </c>
      <c r="C12" s="32">
        <f>AVERAGE(92,97)</f>
        <v>94.5</v>
      </c>
      <c r="D12" s="27">
        <f>AVERAGE(126,131)</f>
        <v>128.5</v>
      </c>
      <c r="E12" s="28">
        <f t="shared" si="0"/>
        <v>34</v>
      </c>
      <c r="F12" s="32">
        <f>AVERAGE(134,139)</f>
        <v>136.5</v>
      </c>
      <c r="G12" s="27">
        <f>AVERAGE(169,174)</f>
        <v>171.5</v>
      </c>
      <c r="H12" s="28">
        <f t="shared" si="1"/>
        <v>35</v>
      </c>
      <c r="I12" s="30"/>
      <c r="J12" s="31"/>
      <c r="K12" s="30"/>
      <c r="L12" s="31"/>
      <c r="M12" s="20"/>
      <c r="N12" s="20"/>
      <c r="O12" s="20"/>
      <c r="P12" s="20"/>
    </row>
    <row r="13" spans="2:16" s="19" customFormat="1" ht="14.85" customHeight="1">
      <c r="B13" s="25">
        <v>44798</v>
      </c>
      <c r="C13" s="32">
        <f>AVERAGE(86,91)</f>
        <v>88.5</v>
      </c>
      <c r="D13" s="27">
        <f>AVERAGE(112,117)</f>
        <v>114.5</v>
      </c>
      <c r="E13" s="28">
        <f t="shared" si="0"/>
        <v>26</v>
      </c>
      <c r="F13" s="32">
        <f>AVERAGE(129,134)</f>
        <v>131.5</v>
      </c>
      <c r="G13" s="27">
        <f>AVERAGE(156,161)</f>
        <v>158.5</v>
      </c>
      <c r="H13" s="28">
        <f t="shared" si="1"/>
        <v>27</v>
      </c>
      <c r="I13" s="30"/>
      <c r="J13" s="31"/>
      <c r="K13" s="30"/>
      <c r="L13" s="31"/>
      <c r="M13" s="20"/>
      <c r="N13" s="20"/>
      <c r="O13" s="20"/>
      <c r="P13" s="20"/>
    </row>
    <row r="14" spans="2:16" ht="14.85" customHeight="1">
      <c r="B14" s="25">
        <v>44792</v>
      </c>
      <c r="C14" s="32">
        <v>90.5</v>
      </c>
      <c r="D14" s="27">
        <v>120.5</v>
      </c>
      <c r="E14" s="28">
        <f t="shared" si="0"/>
        <v>30</v>
      </c>
      <c r="F14" s="32">
        <v>158.5</v>
      </c>
      <c r="G14" s="27">
        <v>165.5</v>
      </c>
      <c r="H14" s="28">
        <f t="shared" si="1"/>
        <v>7</v>
      </c>
      <c r="I14" s="33"/>
      <c r="J14" s="34"/>
      <c r="K14" s="33"/>
      <c r="L14" s="35"/>
    </row>
    <row r="15" spans="2:16" ht="14.85" customHeight="1">
      <c r="B15" s="25">
        <v>44785</v>
      </c>
      <c r="C15" s="32">
        <v>96.229757382881928</v>
      </c>
      <c r="D15" s="27">
        <v>128.33333333333331</v>
      </c>
      <c r="E15" s="28">
        <f t="shared" si="0"/>
        <v>32.103575950451386</v>
      </c>
      <c r="F15" s="32">
        <v>140.34061474207743</v>
      </c>
      <c r="G15" s="27">
        <v>171</v>
      </c>
      <c r="H15" s="28">
        <f t="shared" si="1"/>
        <v>30.659385257922565</v>
      </c>
      <c r="I15" s="33"/>
      <c r="J15" s="36"/>
      <c r="K15" s="33"/>
      <c r="L15" s="35"/>
    </row>
    <row r="16" spans="2:16" ht="14.85" customHeight="1">
      <c r="B16" s="25">
        <v>44778</v>
      </c>
      <c r="C16" s="32">
        <v>107.23452327374842</v>
      </c>
      <c r="D16" s="27">
        <v>136.16666666666666</v>
      </c>
      <c r="E16" s="28">
        <f t="shared" si="0"/>
        <v>28.932143392918235</v>
      </c>
      <c r="F16" s="32">
        <v>144.68674119775767</v>
      </c>
      <c r="G16" s="27">
        <v>176.5</v>
      </c>
      <c r="H16" s="28">
        <f t="shared" si="1"/>
        <v>31.813258802242331</v>
      </c>
      <c r="I16" s="33"/>
      <c r="J16" s="35"/>
      <c r="K16" s="33"/>
      <c r="L16" s="35"/>
    </row>
    <row r="17" spans="2:12" ht="14.85" customHeight="1">
      <c r="B17" s="25">
        <v>44770</v>
      </c>
      <c r="C17" s="32">
        <v>112.41100930066165</v>
      </c>
      <c r="D17" s="27">
        <v>144</v>
      </c>
      <c r="E17" s="28">
        <f t="shared" si="0"/>
        <v>31.588990699338353</v>
      </c>
      <c r="F17" s="32">
        <v>151.10317970210875</v>
      </c>
      <c r="G17" s="27">
        <v>182</v>
      </c>
      <c r="H17" s="28">
        <f t="shared" si="1"/>
        <v>30.896820297891253</v>
      </c>
      <c r="I17" s="33"/>
      <c r="J17" s="35"/>
      <c r="K17" s="33"/>
      <c r="L17" s="35"/>
    </row>
    <row r="18" spans="2:12" ht="14.85" customHeight="1">
      <c r="B18" s="25">
        <v>44763</v>
      </c>
      <c r="C18" s="32">
        <v>113.6604011532737</v>
      </c>
      <c r="D18" s="27">
        <v>143.33333333333331</v>
      </c>
      <c r="E18" s="28">
        <f t="shared" si="0"/>
        <v>29.672932180059618</v>
      </c>
      <c r="F18" s="32">
        <v>154.13639639439617</v>
      </c>
      <c r="G18" s="27">
        <v>181.66666666666666</v>
      </c>
      <c r="H18" s="28">
        <f t="shared" si="1"/>
        <v>27.530270272270485</v>
      </c>
      <c r="I18" s="33"/>
      <c r="J18" s="35"/>
      <c r="K18" s="33"/>
      <c r="L18" s="35"/>
    </row>
    <row r="19" spans="2:12" ht="14.85" customHeight="1">
      <c r="B19" s="25">
        <v>44756</v>
      </c>
      <c r="C19" s="32">
        <v>129.5302594511067</v>
      </c>
      <c r="D19" s="27">
        <v>142.66666666666666</v>
      </c>
      <c r="E19" s="28">
        <f t="shared" si="0"/>
        <v>13.136407215559956</v>
      </c>
      <c r="F19" s="32">
        <v>172.23597237826115</v>
      </c>
      <c r="G19" s="27">
        <v>181.33333333333331</v>
      </c>
      <c r="H19" s="28">
        <f t="shared" si="1"/>
        <v>9.0973609550721619</v>
      </c>
      <c r="I19" s="33"/>
      <c r="J19" s="35"/>
      <c r="K19" s="33"/>
      <c r="L19" s="35"/>
    </row>
    <row r="20" spans="2:12" ht="14.85" customHeight="1">
      <c r="B20" s="25">
        <v>44749</v>
      </c>
      <c r="C20" s="32">
        <v>122.30633813188042</v>
      </c>
      <c r="D20" s="27">
        <v>142</v>
      </c>
      <c r="E20" s="28">
        <f t="shared" si="0"/>
        <v>19.693661868119577</v>
      </c>
      <c r="F20" s="32">
        <v>161.95544241172459</v>
      </c>
      <c r="G20" s="27">
        <v>181</v>
      </c>
      <c r="H20" s="28">
        <f t="shared" si="1"/>
        <v>19.04455758827541</v>
      </c>
      <c r="I20" s="33"/>
      <c r="J20" s="35"/>
      <c r="K20" s="33"/>
      <c r="L20" s="35"/>
    </row>
    <row r="21" spans="2:12" ht="14.85" customHeight="1">
      <c r="B21" s="25">
        <v>44742</v>
      </c>
      <c r="C21" s="32">
        <v>116.42978120266046</v>
      </c>
      <c r="D21" s="27">
        <v>136.10000000000002</v>
      </c>
      <c r="E21" s="28">
        <f t="shared" si="0"/>
        <v>19.670218797339558</v>
      </c>
      <c r="F21" s="32">
        <v>157.32065529845269</v>
      </c>
      <c r="G21" s="27">
        <v>176.49999999999997</v>
      </c>
      <c r="H21" s="28">
        <f t="shared" si="1"/>
        <v>19.179344701547279</v>
      </c>
      <c r="I21" s="33"/>
      <c r="J21" s="35"/>
      <c r="K21" s="33"/>
      <c r="L21" s="35"/>
    </row>
    <row r="22" spans="2:12" ht="14.85" customHeight="1">
      <c r="B22" s="25">
        <v>44735</v>
      </c>
      <c r="C22" s="32">
        <v>111.56735749578066</v>
      </c>
      <c r="D22" s="27">
        <v>130.20000000000005</v>
      </c>
      <c r="E22" s="28">
        <f t="shared" si="0"/>
        <v>18.63264250421939</v>
      </c>
      <c r="F22" s="32">
        <v>157.20490699947325</v>
      </c>
      <c r="G22" s="27">
        <v>171.99999999999994</v>
      </c>
      <c r="H22" s="28">
        <f t="shared" si="1"/>
        <v>14.795093000526691</v>
      </c>
      <c r="I22" s="33"/>
      <c r="J22" s="35"/>
      <c r="K22" s="33"/>
      <c r="L22" s="35"/>
    </row>
    <row r="23" spans="2:12" ht="14.85" customHeight="1">
      <c r="B23" s="25">
        <v>44728</v>
      </c>
      <c r="C23" s="32">
        <v>102.23628316278246</v>
      </c>
      <c r="D23" s="27">
        <v>124.30000000000004</v>
      </c>
      <c r="E23" s="28">
        <f t="shared" si="0"/>
        <v>22.063716837217584</v>
      </c>
      <c r="F23" s="32">
        <v>154.84902333492403</v>
      </c>
      <c r="G23" s="27">
        <v>167.49999999999994</v>
      </c>
      <c r="H23" s="28">
        <f t="shared" si="1"/>
        <v>12.650976665075916</v>
      </c>
      <c r="I23" s="33"/>
      <c r="J23" s="35"/>
      <c r="K23" s="33"/>
      <c r="L23" s="35"/>
    </row>
    <row r="24" spans="2:12" ht="14.85" customHeight="1">
      <c r="B24" s="25">
        <v>44721</v>
      </c>
      <c r="C24" s="32">
        <v>88.679533405225598</v>
      </c>
      <c r="D24" s="27">
        <v>118.40000000000002</v>
      </c>
      <c r="E24" s="28">
        <f t="shared" si="0"/>
        <v>29.720466594774422</v>
      </c>
      <c r="F24" s="32">
        <v>141.61926799147105</v>
      </c>
      <c r="G24" s="27">
        <v>162.99999999999997</v>
      </c>
      <c r="H24" s="28">
        <f t="shared" si="1"/>
        <v>21.380732008528923</v>
      </c>
      <c r="I24" s="33"/>
      <c r="J24" s="35"/>
      <c r="K24" s="33"/>
      <c r="L24" s="35"/>
    </row>
    <row r="25" spans="2:12" ht="14.85" customHeight="1">
      <c r="B25" s="25">
        <v>44714</v>
      </c>
      <c r="C25" s="32">
        <v>89.247176873116643</v>
      </c>
      <c r="D25" s="27">
        <v>112.5</v>
      </c>
      <c r="E25" s="28">
        <f t="shared" si="0"/>
        <v>23.252823126883357</v>
      </c>
      <c r="F25" s="32">
        <v>140.4399968997042</v>
      </c>
      <c r="G25" s="27">
        <v>158.5</v>
      </c>
      <c r="H25" s="28">
        <f t="shared" si="1"/>
        <v>18.060003100295802</v>
      </c>
      <c r="I25" s="47">
        <v>86.970919977352139</v>
      </c>
      <c r="J25" s="35"/>
      <c r="K25" s="47">
        <v>138.29146066851322</v>
      </c>
      <c r="L25" s="35"/>
    </row>
    <row r="26" spans="2:12" ht="14.85" customHeight="1">
      <c r="B26" s="25">
        <v>44707</v>
      </c>
      <c r="C26" s="32">
        <v>97.351124458407526</v>
      </c>
      <c r="D26" s="27">
        <v>112.66666666666667</v>
      </c>
      <c r="E26" s="28">
        <f t="shared" si="0"/>
        <v>15.315542208259146</v>
      </c>
      <c r="F26" s="32">
        <v>142.05503972277933</v>
      </c>
      <c r="G26" s="27">
        <v>155.5</v>
      </c>
      <c r="H26" s="28">
        <f t="shared" si="1"/>
        <v>13.444960277220673</v>
      </c>
      <c r="I26" s="33"/>
      <c r="J26" s="35"/>
      <c r="K26" s="33"/>
      <c r="L26" s="35"/>
    </row>
    <row r="27" spans="2:12" ht="14.85" customHeight="1">
      <c r="B27" s="25">
        <v>44700</v>
      </c>
      <c r="C27" s="32">
        <v>102.64017798712655</v>
      </c>
      <c r="D27" s="27">
        <v>112.83333333333334</v>
      </c>
      <c r="E27" s="28">
        <f t="shared" si="0"/>
        <v>10.193155346206794</v>
      </c>
      <c r="F27" s="32">
        <v>145.33360982476933</v>
      </c>
      <c r="G27" s="27">
        <v>152.5</v>
      </c>
      <c r="H27" s="28">
        <f t="shared" si="1"/>
        <v>7.1663901752306742</v>
      </c>
      <c r="I27" s="33"/>
      <c r="J27" s="35"/>
      <c r="K27" s="33"/>
      <c r="L27" s="35"/>
    </row>
    <row r="28" spans="2:12" ht="14.85" customHeight="1">
      <c r="B28" s="25">
        <v>44693</v>
      </c>
      <c r="C28" s="32">
        <v>94.33596414674814</v>
      </c>
      <c r="D28" s="27">
        <v>113</v>
      </c>
      <c r="E28" s="28">
        <f t="shared" si="0"/>
        <v>18.66403585325186</v>
      </c>
      <c r="F28" s="32">
        <v>131.48279400770087</v>
      </c>
      <c r="G28" s="27">
        <v>149.5</v>
      </c>
      <c r="H28" s="28">
        <f t="shared" si="1"/>
        <v>18.017205992299125</v>
      </c>
      <c r="I28" s="33"/>
      <c r="J28" s="35"/>
      <c r="K28" s="33"/>
      <c r="L28" s="35"/>
    </row>
    <row r="29" spans="2:12" ht="14.85" customHeight="1">
      <c r="B29" s="25">
        <v>44686</v>
      </c>
      <c r="C29" s="32">
        <v>92.039006107042454</v>
      </c>
      <c r="D29" s="27">
        <v>112.125</v>
      </c>
      <c r="E29" s="28">
        <f t="shared" si="0"/>
        <v>20.085993892957546</v>
      </c>
      <c r="F29" s="32">
        <v>130.64271653381684</v>
      </c>
      <c r="G29" s="27">
        <v>147.75</v>
      </c>
      <c r="H29" s="28">
        <f t="shared" si="1"/>
        <v>17.107283466183162</v>
      </c>
      <c r="I29" s="33"/>
      <c r="J29" s="35"/>
      <c r="K29" s="33"/>
      <c r="L29" s="35"/>
    </row>
    <row r="30" spans="2:12" ht="14.85" customHeight="1">
      <c r="B30" s="25">
        <v>44679</v>
      </c>
      <c r="C30" s="32">
        <v>89.976703778787225</v>
      </c>
      <c r="D30" s="27">
        <v>111.25</v>
      </c>
      <c r="E30" s="28">
        <f t="shared" si="0"/>
        <v>21.273296221212775</v>
      </c>
      <c r="F30" s="32">
        <v>125.82029823534563</v>
      </c>
      <c r="G30" s="27">
        <v>146</v>
      </c>
      <c r="H30" s="28">
        <f t="shared" si="1"/>
        <v>20.179701764654368</v>
      </c>
      <c r="I30" s="33"/>
      <c r="J30" s="35"/>
      <c r="K30" s="33"/>
      <c r="L30" s="35"/>
    </row>
    <row r="31" spans="2:12" ht="14.85" customHeight="1">
      <c r="B31" s="25">
        <v>44672</v>
      </c>
      <c r="C31" s="32">
        <v>82.905674054300704</v>
      </c>
      <c r="D31" s="27">
        <v>110.375</v>
      </c>
      <c r="E31" s="28">
        <f t="shared" si="0"/>
        <v>27.469325945699296</v>
      </c>
      <c r="F31" s="32">
        <v>119.40367104362655</v>
      </c>
      <c r="G31" s="27">
        <v>144.25</v>
      </c>
      <c r="H31" s="28">
        <f t="shared" si="1"/>
        <v>24.846328956373455</v>
      </c>
      <c r="I31" s="33"/>
      <c r="J31" s="35"/>
      <c r="K31" s="33"/>
      <c r="L31" s="35"/>
    </row>
    <row r="32" spans="2:12" ht="14.85" customHeight="1">
      <c r="B32" s="25">
        <v>44664</v>
      </c>
      <c r="C32" s="32">
        <v>85.495434513075651</v>
      </c>
      <c r="D32" s="27">
        <v>109.5</v>
      </c>
      <c r="E32" s="28">
        <f t="shared" si="0"/>
        <v>24.004565486924349</v>
      </c>
      <c r="F32" s="32">
        <v>120.43851703296274</v>
      </c>
      <c r="G32" s="27">
        <v>142.5</v>
      </c>
      <c r="H32" s="28">
        <f t="shared" si="1"/>
        <v>22.061482967037264</v>
      </c>
      <c r="I32" s="33"/>
      <c r="J32" s="35"/>
      <c r="K32" s="33"/>
      <c r="L32" s="35"/>
    </row>
    <row r="33" spans="2:12" ht="14.85" customHeight="1">
      <c r="B33" s="25">
        <v>44658</v>
      </c>
      <c r="C33" s="32">
        <v>80.136028739120533</v>
      </c>
      <c r="D33" s="27">
        <v>111.00000000430803</v>
      </c>
      <c r="E33" s="28">
        <f t="shared" si="0"/>
        <v>30.863971265187502</v>
      </c>
      <c r="F33" s="32">
        <v>113.35595307407945</v>
      </c>
      <c r="G33" s="27">
        <v>143.59999999450662</v>
      </c>
      <c r="H33" s="28">
        <f t="shared" si="1"/>
        <v>30.244046920427166</v>
      </c>
      <c r="I33" s="33"/>
      <c r="J33" s="35"/>
      <c r="K33" s="33"/>
      <c r="L33" s="35"/>
    </row>
    <row r="34" spans="2:12" ht="14.85" customHeight="1">
      <c r="B34" s="25">
        <v>44651</v>
      </c>
      <c r="C34" s="32">
        <v>80.120352374854932</v>
      </c>
      <c r="D34" s="27">
        <v>112.50000000563929</v>
      </c>
      <c r="E34" s="28">
        <f t="shared" si="0"/>
        <v>32.379647630784362</v>
      </c>
      <c r="F34" s="32">
        <v>114.18848133534591</v>
      </c>
      <c r="G34" s="27">
        <v>144.69999999280907</v>
      </c>
      <c r="H34" s="28">
        <f t="shared" si="1"/>
        <v>30.511518657463157</v>
      </c>
      <c r="I34" s="33"/>
      <c r="J34" s="35"/>
      <c r="K34" s="33"/>
      <c r="L34" s="35"/>
    </row>
    <row r="35" spans="2:12" ht="14.85" customHeight="1">
      <c r="B35" s="25">
        <v>44644</v>
      </c>
      <c r="C35" s="32">
        <v>89.746902629045593</v>
      </c>
      <c r="D35" s="27">
        <v>114.00000000456228</v>
      </c>
      <c r="E35" s="28">
        <f t="shared" si="0"/>
        <v>24.253097375516688</v>
      </c>
      <c r="F35" s="32">
        <v>121.98347067442717</v>
      </c>
      <c r="G35" s="27">
        <v>145.79999999418243</v>
      </c>
      <c r="H35" s="28">
        <f t="shared" si="1"/>
        <v>23.816529319755261</v>
      </c>
      <c r="I35" s="33"/>
      <c r="J35" s="35"/>
      <c r="K35" s="33"/>
      <c r="L35" s="35"/>
    </row>
    <row r="36" spans="2:12" ht="14.85" customHeight="1">
      <c r="B36" s="25">
        <v>44637</v>
      </c>
      <c r="C36" s="32">
        <v>90.980651005215606</v>
      </c>
      <c r="D36" s="27">
        <v>115.50000000228114</v>
      </c>
      <c r="E36" s="28">
        <f t="shared" si="0"/>
        <v>24.519348997065535</v>
      </c>
      <c r="F36" s="32">
        <v>122.10027538504266</v>
      </c>
      <c r="G36" s="27">
        <v>146.89999999709121</v>
      </c>
      <c r="H36" s="28">
        <f t="shared" si="1"/>
        <v>24.79972461204855</v>
      </c>
      <c r="I36" s="33"/>
      <c r="J36" s="35"/>
      <c r="K36" s="33"/>
      <c r="L36" s="35"/>
    </row>
    <row r="37" spans="2:12" ht="14.85" customHeight="1">
      <c r="B37" s="25">
        <v>44630</v>
      </c>
      <c r="C37" s="32">
        <v>97.451131879793508</v>
      </c>
      <c r="D37" s="27">
        <v>117</v>
      </c>
      <c r="E37" s="28">
        <f t="shared" si="0"/>
        <v>19.548868120206492</v>
      </c>
      <c r="F37" s="32">
        <v>127.90706925641862</v>
      </c>
      <c r="G37" s="27">
        <v>148</v>
      </c>
      <c r="H37" s="28">
        <f t="shared" si="1"/>
        <v>20.092930743581377</v>
      </c>
      <c r="I37" s="33"/>
      <c r="J37" s="35"/>
      <c r="K37" s="33"/>
      <c r="L37" s="35"/>
    </row>
    <row r="38" spans="2:12" ht="14.85" customHeight="1">
      <c r="B38" s="25">
        <v>44623</v>
      </c>
      <c r="C38" s="32">
        <v>77.386050829250735</v>
      </c>
      <c r="D38" s="27">
        <v>103.5</v>
      </c>
      <c r="E38" s="28">
        <f t="shared" si="0"/>
        <v>26.113949170749265</v>
      </c>
      <c r="F38" s="32">
        <v>107.57744422016694</v>
      </c>
      <c r="G38" s="27">
        <v>137.5</v>
      </c>
      <c r="H38" s="28">
        <f t="shared" si="1"/>
        <v>29.922555779833061</v>
      </c>
      <c r="I38" s="47">
        <v>75.338722992228995</v>
      </c>
      <c r="J38" s="35"/>
      <c r="K38" s="47">
        <v>105.57612057941196</v>
      </c>
      <c r="L38" s="35"/>
    </row>
    <row r="39" spans="2:12" ht="14.85" customHeight="1">
      <c r="B39" s="25">
        <v>44616</v>
      </c>
      <c r="C39" s="32">
        <v>69.742872629375753</v>
      </c>
      <c r="D39" s="27">
        <v>90</v>
      </c>
      <c r="E39" s="28">
        <f t="shared" si="0"/>
        <v>20.257127370624247</v>
      </c>
      <c r="F39" s="32">
        <v>101.84794006159103</v>
      </c>
      <c r="G39" s="27">
        <v>127</v>
      </c>
      <c r="H39" s="28">
        <f t="shared" si="1"/>
        <v>25.152059938408968</v>
      </c>
      <c r="I39" s="33"/>
      <c r="J39" s="35"/>
      <c r="K39" s="33"/>
      <c r="L39" s="35"/>
    </row>
    <row r="40" spans="2:12" ht="14.85" customHeight="1">
      <c r="B40" s="25">
        <v>44609</v>
      </c>
      <c r="C40" s="32">
        <v>59.655830359935294</v>
      </c>
      <c r="D40" s="27">
        <v>82.750000322237611</v>
      </c>
      <c r="E40" s="28">
        <f t="shared" si="0"/>
        <v>23.094169962302317</v>
      </c>
      <c r="F40" s="32">
        <v>87.036497133343786</v>
      </c>
      <c r="G40" s="27">
        <v>117.50000014901161</v>
      </c>
      <c r="H40" s="28">
        <f t="shared" si="1"/>
        <v>30.463503015667825</v>
      </c>
      <c r="I40" s="33"/>
      <c r="J40" s="35"/>
      <c r="K40" s="33"/>
      <c r="L40" s="35"/>
    </row>
    <row r="41" spans="2:12" ht="14.85" customHeight="1">
      <c r="B41" s="25">
        <v>44602</v>
      </c>
      <c r="C41" s="32">
        <v>51.031375000565681</v>
      </c>
      <c r="D41" s="27">
        <v>75.500000322237611</v>
      </c>
      <c r="E41" s="28">
        <f t="shared" si="0"/>
        <v>24.468625321671929</v>
      </c>
      <c r="F41" s="32">
        <v>83.040705984527932</v>
      </c>
      <c r="G41" s="27">
        <v>108.00000014901161</v>
      </c>
      <c r="H41" s="28">
        <f t="shared" si="1"/>
        <v>24.95929416448368</v>
      </c>
      <c r="I41" s="33"/>
      <c r="J41" s="35"/>
      <c r="K41" s="33"/>
      <c r="L41" s="35"/>
    </row>
    <row r="42" spans="2:12" ht="14.85" customHeight="1">
      <c r="B42" s="25">
        <v>44595</v>
      </c>
      <c r="C42" s="32">
        <v>47.224686204946508</v>
      </c>
      <c r="D42" s="27">
        <v>68.250000161118805</v>
      </c>
      <c r="E42" s="28">
        <f t="shared" si="0"/>
        <v>21.025313956172297</v>
      </c>
      <c r="F42" s="32">
        <v>82.528180898529413</v>
      </c>
      <c r="G42" s="27">
        <v>98.500000074505806</v>
      </c>
      <c r="H42" s="28">
        <f t="shared" si="1"/>
        <v>15.971819175976393</v>
      </c>
      <c r="I42" s="51"/>
      <c r="J42" s="35"/>
      <c r="K42" s="51"/>
      <c r="L42" s="35"/>
    </row>
    <row r="43" spans="2:12" ht="14.85" customHeight="1">
      <c r="B43" s="25">
        <v>44581</v>
      </c>
      <c r="C43" s="32">
        <v>45.949190690875916</v>
      </c>
      <c r="D43" s="27">
        <v>61</v>
      </c>
      <c r="E43" s="28">
        <f t="shared" si="0"/>
        <v>15.050809309124084</v>
      </c>
      <c r="F43" s="32">
        <v>73.951117456535513</v>
      </c>
      <c r="G43" s="27">
        <v>89</v>
      </c>
      <c r="H43" s="28">
        <f t="shared" si="1"/>
        <v>15.048882543464487</v>
      </c>
      <c r="I43" s="51"/>
      <c r="J43" s="35"/>
      <c r="K43" s="51"/>
      <c r="L43" s="35"/>
    </row>
    <row r="44" spans="2:12" ht="14.85" customHeight="1">
      <c r="B44" s="25">
        <v>44574</v>
      </c>
      <c r="C44" s="32">
        <v>44.46959073290418</v>
      </c>
      <c r="D44" s="27">
        <v>61.000032107035317</v>
      </c>
      <c r="E44" s="28">
        <f t="shared" si="0"/>
        <v>16.530441374131136</v>
      </c>
      <c r="F44" s="32">
        <v>73.57366535884546</v>
      </c>
      <c r="G44" s="27">
        <v>88.533352533976228</v>
      </c>
      <c r="H44" s="28">
        <f t="shared" si="1"/>
        <v>14.959687175130767</v>
      </c>
      <c r="I44" s="51"/>
      <c r="J44" s="35"/>
      <c r="K44" s="51"/>
      <c r="L44" s="35"/>
    </row>
    <row r="45" spans="2:12" ht="14.85" customHeight="1">
      <c r="B45" s="25">
        <v>44567</v>
      </c>
      <c r="C45" s="32">
        <v>39.097672582478843</v>
      </c>
      <c r="D45" s="27">
        <v>61.000016053517655</v>
      </c>
      <c r="E45" s="28">
        <f t="shared" si="0"/>
        <v>21.902343471038812</v>
      </c>
      <c r="F45" s="32">
        <v>71.024448169542836</v>
      </c>
      <c r="G45" s="27">
        <v>88.066676266988111</v>
      </c>
      <c r="H45" s="28">
        <f t="shared" si="1"/>
        <v>17.042228097445275</v>
      </c>
      <c r="I45" s="47">
        <v>36.810744840625901</v>
      </c>
      <c r="J45" s="35"/>
      <c r="K45" s="47">
        <v>69.615728833511582</v>
      </c>
      <c r="L45" s="35"/>
    </row>
    <row r="46" spans="2:12" ht="14.85" customHeight="1">
      <c r="B46" s="25">
        <v>44559</v>
      </c>
      <c r="C46" s="32">
        <v>32.896783646816445</v>
      </c>
      <c r="D46" s="27">
        <v>60.999999999999993</v>
      </c>
      <c r="E46" s="28">
        <f t="shared" si="0"/>
        <v>28.103216353183548</v>
      </c>
      <c r="F46" s="32">
        <v>66.916220134609802</v>
      </c>
      <c r="G46" s="27">
        <v>87.6</v>
      </c>
      <c r="H46" s="28">
        <f t="shared" si="1"/>
        <v>20.683779865390193</v>
      </c>
      <c r="I46" s="51"/>
      <c r="J46" s="35"/>
      <c r="K46" s="51"/>
      <c r="L46" s="35"/>
    </row>
    <row r="47" spans="2:12" ht="14.85" customHeight="1">
      <c r="B47" s="25">
        <v>44552</v>
      </c>
      <c r="C47" s="32">
        <v>35.406882004535454</v>
      </c>
      <c r="D47" s="27">
        <v>54.5</v>
      </c>
      <c r="E47" s="28">
        <f t="shared" si="0"/>
        <v>19.093117995464546</v>
      </c>
      <c r="F47" s="32">
        <v>66.223208331605534</v>
      </c>
      <c r="G47" s="27">
        <v>88.5</v>
      </c>
      <c r="H47" s="28">
        <f t="shared" si="1"/>
        <v>22.276791668394466</v>
      </c>
      <c r="I47" s="51"/>
      <c r="J47" s="35"/>
      <c r="K47" s="51"/>
      <c r="L47" s="35"/>
    </row>
    <row r="48" spans="2:12" ht="14.85" customHeight="1">
      <c r="B48" s="25">
        <v>44546</v>
      </c>
      <c r="C48" s="32">
        <v>39.0771737155046</v>
      </c>
      <c r="D48" s="27">
        <v>59.999999999999986</v>
      </c>
      <c r="E48" s="28">
        <f t="shared" si="0"/>
        <v>20.922826284495386</v>
      </c>
      <c r="F48" s="32">
        <v>68.843127602388108</v>
      </c>
      <c r="G48" s="27">
        <v>88.25</v>
      </c>
      <c r="H48" s="28">
        <f t="shared" si="1"/>
        <v>19.406872397611892</v>
      </c>
      <c r="I48" s="51"/>
      <c r="J48" s="35"/>
      <c r="K48" s="51"/>
      <c r="L48" s="35"/>
    </row>
    <row r="49" spans="2:12" ht="14.85" customHeight="1">
      <c r="B49" s="25">
        <v>44539</v>
      </c>
      <c r="C49" s="32">
        <v>37.412295463615948</v>
      </c>
      <c r="D49" s="27">
        <v>59.499999999999993</v>
      </c>
      <c r="E49" s="28">
        <f t="shared" si="0"/>
        <v>22.087704536384045</v>
      </c>
      <c r="F49" s="32">
        <v>65.803671140011602</v>
      </c>
      <c r="G49" s="27">
        <v>88</v>
      </c>
      <c r="H49" s="28">
        <f t="shared" si="1"/>
        <v>22.196328859988398</v>
      </c>
      <c r="I49" s="51"/>
      <c r="J49" s="35"/>
      <c r="K49" s="51"/>
      <c r="L49" s="35"/>
    </row>
    <row r="50" spans="2:12" ht="14.85" customHeight="1">
      <c r="B50" s="25">
        <v>44532</v>
      </c>
      <c r="C50" s="32">
        <v>32.640480618519661</v>
      </c>
      <c r="D50" s="27">
        <v>59</v>
      </c>
      <c r="E50" s="28">
        <f t="shared" si="0"/>
        <v>26.359519381480339</v>
      </c>
      <c r="F50" s="32">
        <v>66.676053818558799</v>
      </c>
      <c r="G50" s="27">
        <v>94</v>
      </c>
      <c r="H50" s="28">
        <f t="shared" si="1"/>
        <v>27.323946181441201</v>
      </c>
      <c r="I50" s="51"/>
      <c r="J50" s="35"/>
      <c r="K50" s="51"/>
      <c r="L50" s="35"/>
    </row>
    <row r="51" spans="2:12" ht="14.85" customHeight="1">
      <c r="B51" s="25">
        <v>44511</v>
      </c>
      <c r="C51" s="32">
        <v>29.997003589776984</v>
      </c>
      <c r="D51" s="27">
        <v>51.5</v>
      </c>
      <c r="E51" s="28">
        <f t="shared" si="0"/>
        <v>21.502996410223016</v>
      </c>
      <c r="F51" s="32">
        <v>63.677749417232704</v>
      </c>
      <c r="G51" s="27">
        <v>86.5</v>
      </c>
      <c r="H51" s="28">
        <f t="shared" si="1"/>
        <v>22.822250582767296</v>
      </c>
      <c r="I51" s="47">
        <v>30.713807503911042</v>
      </c>
      <c r="J51" s="35"/>
      <c r="K51" s="51"/>
      <c r="L51" s="35"/>
    </row>
    <row r="52" spans="2:12" ht="14.85" customHeight="1">
      <c r="B52" s="25">
        <v>44504</v>
      </c>
      <c r="C52" s="32">
        <v>21.492858517429738</v>
      </c>
      <c r="D52" s="27">
        <v>44</v>
      </c>
      <c r="E52" s="28">
        <f t="shared" si="0"/>
        <v>22.507141482570262</v>
      </c>
      <c r="F52" s="32">
        <v>57.914220737444573</v>
      </c>
      <c r="G52" s="27">
        <v>79</v>
      </c>
      <c r="H52" s="28">
        <f t="shared" si="1"/>
        <v>21.085779262555427</v>
      </c>
      <c r="I52" s="51"/>
      <c r="J52" s="35"/>
      <c r="K52" s="51"/>
      <c r="L52" s="35"/>
    </row>
    <row r="53" spans="2:12" ht="14.85" customHeight="1">
      <c r="B53" s="25">
        <v>44497</v>
      </c>
      <c r="C53" s="32">
        <v>30.611596459056045</v>
      </c>
      <c r="D53" s="27">
        <v>43.75</v>
      </c>
      <c r="E53" s="28">
        <f t="shared" si="0"/>
        <v>13.138403540943955</v>
      </c>
      <c r="F53" s="32">
        <v>65.005090079755092</v>
      </c>
      <c r="G53" s="27">
        <v>76.875</v>
      </c>
      <c r="H53" s="28">
        <f t="shared" si="1"/>
        <v>11.869909920244908</v>
      </c>
      <c r="I53" s="51"/>
      <c r="J53" s="35"/>
      <c r="K53" s="51"/>
      <c r="L53" s="35"/>
    </row>
    <row r="54" spans="2:12" ht="14.85" customHeight="1">
      <c r="B54" s="25">
        <v>44490</v>
      </c>
      <c r="C54" s="32">
        <v>22.808880614670343</v>
      </c>
      <c r="D54" s="27">
        <v>43.5</v>
      </c>
      <c r="E54" s="28">
        <f t="shared" si="0"/>
        <v>20.691119385329657</v>
      </c>
      <c r="F54" s="32">
        <v>53.151089867080024</v>
      </c>
      <c r="G54" s="27">
        <v>74.75</v>
      </c>
      <c r="H54" s="28">
        <f t="shared" si="1"/>
        <v>21.598910132919976</v>
      </c>
      <c r="I54" s="51"/>
      <c r="J54" s="35"/>
      <c r="K54" s="51"/>
      <c r="L54" s="35"/>
    </row>
    <row r="55" spans="2:12" ht="14.85" customHeight="1">
      <c r="B55" s="25">
        <v>44483</v>
      </c>
      <c r="C55" s="32">
        <v>20.268249621277867</v>
      </c>
      <c r="D55" s="27">
        <v>43.25</v>
      </c>
      <c r="E55" s="28">
        <f t="shared" si="0"/>
        <v>22.981750378722133</v>
      </c>
      <c r="F55" s="32">
        <v>48.831467830730276</v>
      </c>
      <c r="G55" s="27">
        <v>72.625</v>
      </c>
      <c r="H55" s="28">
        <f t="shared" si="1"/>
        <v>23.793532169269724</v>
      </c>
      <c r="I55" s="51"/>
      <c r="J55" s="35"/>
      <c r="K55" s="51"/>
      <c r="L55" s="35"/>
    </row>
    <row r="56" spans="2:12" ht="14.85" customHeight="1">
      <c r="B56" s="25">
        <v>44476</v>
      </c>
      <c r="C56" s="32">
        <v>21.583950403635985</v>
      </c>
      <c r="D56" s="27">
        <v>43</v>
      </c>
      <c r="E56" s="28">
        <f t="shared" si="0"/>
        <v>21.416049596364015</v>
      </c>
      <c r="F56" s="32">
        <v>48.622196275170559</v>
      </c>
      <c r="G56" s="27">
        <v>70.5</v>
      </c>
      <c r="H56" s="28">
        <f t="shared" si="1"/>
        <v>21.877803724829441</v>
      </c>
      <c r="I56" s="51"/>
      <c r="J56" s="35"/>
      <c r="K56" s="51"/>
      <c r="L56" s="35"/>
    </row>
    <row r="57" spans="2:12" ht="14.85" customHeight="1">
      <c r="B57" s="25">
        <v>44469</v>
      </c>
      <c r="C57" s="32">
        <v>21.598330897566861</v>
      </c>
      <c r="D57" s="27">
        <v>42.166666666666671</v>
      </c>
      <c r="E57" s="28">
        <f t="shared" si="0"/>
        <v>20.568335769099811</v>
      </c>
      <c r="F57" s="32">
        <v>49.04583626303679</v>
      </c>
      <c r="G57" s="27">
        <v>68.333333333333343</v>
      </c>
      <c r="H57" s="28">
        <f t="shared" si="1"/>
        <v>19.287497070296553</v>
      </c>
      <c r="I57" s="51"/>
      <c r="J57" s="35"/>
      <c r="K57" s="51"/>
      <c r="L57" s="35"/>
    </row>
    <row r="58" spans="2:12" ht="14.85" customHeight="1">
      <c r="B58" s="25">
        <v>44462</v>
      </c>
      <c r="C58" s="32">
        <v>22.561379018430131</v>
      </c>
      <c r="D58" s="27">
        <v>41.333333333333336</v>
      </c>
      <c r="E58" s="28">
        <f t="shared" si="0"/>
        <v>18.771954314903205</v>
      </c>
      <c r="F58" s="32">
        <v>46.787783142717551</v>
      </c>
      <c r="G58" s="27">
        <v>66.166666666666671</v>
      </c>
      <c r="H58" s="28">
        <f t="shared" si="1"/>
        <v>19.378883523949121</v>
      </c>
      <c r="I58" s="51"/>
      <c r="J58" s="35"/>
      <c r="K58" s="51"/>
      <c r="L58" s="35"/>
    </row>
    <row r="59" spans="2:12" ht="14.85" customHeight="1">
      <c r="B59" s="25">
        <v>44428</v>
      </c>
      <c r="C59" s="32">
        <v>23.492481801023782</v>
      </c>
      <c r="D59" s="27">
        <v>40.5</v>
      </c>
      <c r="E59" s="28">
        <f t="shared" si="0"/>
        <v>17.007518198976218</v>
      </c>
      <c r="F59" s="32">
        <v>44.038641619456143</v>
      </c>
      <c r="G59" s="27">
        <v>64</v>
      </c>
      <c r="H59" s="28">
        <f t="shared" si="1"/>
        <v>19.961358380543857</v>
      </c>
      <c r="I59" s="51"/>
      <c r="J59" s="35"/>
      <c r="K59" s="51"/>
      <c r="L59" s="35"/>
    </row>
    <row r="60" spans="2:12" ht="14.85" customHeight="1">
      <c r="B60" s="25">
        <v>44421</v>
      </c>
      <c r="C60" s="32">
        <v>25.074376261880186</v>
      </c>
      <c r="D60" s="27">
        <v>41.25</v>
      </c>
      <c r="E60" s="28">
        <f t="shared" si="0"/>
        <v>16.175623738119814</v>
      </c>
      <c r="F60" s="32">
        <v>45.115803293439093</v>
      </c>
      <c r="G60" s="27">
        <v>65.375</v>
      </c>
      <c r="H60" s="28">
        <f t="shared" si="1"/>
        <v>20.259196706560907</v>
      </c>
      <c r="I60" s="51"/>
      <c r="J60" s="35"/>
      <c r="K60" s="51"/>
      <c r="L60" s="35"/>
    </row>
    <row r="61" spans="2:12" ht="14.85" customHeight="1">
      <c r="B61" s="25">
        <v>44414</v>
      </c>
      <c r="C61" s="32">
        <v>23.648889254391815</v>
      </c>
      <c r="D61" s="27">
        <v>42</v>
      </c>
      <c r="E61" s="28">
        <f t="shared" si="0"/>
        <v>18.351110745608185</v>
      </c>
      <c r="F61" s="32">
        <v>45.358392146262545</v>
      </c>
      <c r="G61" s="27">
        <v>66.75</v>
      </c>
      <c r="H61" s="28">
        <f t="shared" si="1"/>
        <v>21.391607853737455</v>
      </c>
      <c r="I61" s="51"/>
      <c r="J61" s="35"/>
      <c r="K61" s="51"/>
      <c r="L61" s="35"/>
    </row>
    <row r="62" spans="2:12" ht="14.85" customHeight="1">
      <c r="B62" s="25">
        <v>44407</v>
      </c>
      <c r="C62" s="32">
        <v>24.725750067161975</v>
      </c>
      <c r="D62" s="27">
        <v>42.75</v>
      </c>
      <c r="E62" s="28">
        <f t="shared" si="0"/>
        <v>18.024249932838025</v>
      </c>
      <c r="F62" s="32">
        <v>45.683865706886159</v>
      </c>
      <c r="G62" s="27">
        <v>68.125</v>
      </c>
      <c r="H62" s="28">
        <f t="shared" si="1"/>
        <v>22.441134293113841</v>
      </c>
      <c r="I62" s="51"/>
      <c r="J62" s="35"/>
      <c r="K62" s="51"/>
      <c r="L62" s="35"/>
    </row>
    <row r="63" spans="2:12" ht="14.85" customHeight="1">
      <c r="B63" s="25">
        <v>44400</v>
      </c>
      <c r="C63" s="32">
        <v>24.24586162449917</v>
      </c>
      <c r="D63" s="27">
        <v>43.5</v>
      </c>
      <c r="E63" s="28">
        <f t="shared" si="0"/>
        <v>19.25413837550083</v>
      </c>
      <c r="F63" s="32">
        <v>47.022990376474816</v>
      </c>
      <c r="G63" s="27">
        <v>69.5</v>
      </c>
      <c r="H63" s="28">
        <f t="shared" si="1"/>
        <v>22.477009623525184</v>
      </c>
      <c r="I63" s="51"/>
      <c r="J63" s="35"/>
      <c r="K63" s="51"/>
      <c r="L63" s="35"/>
    </row>
    <row r="64" spans="2:12" ht="14.85" customHeight="1">
      <c r="B64" s="25">
        <v>44393</v>
      </c>
      <c r="C64" s="32">
        <v>24.023548537379231</v>
      </c>
      <c r="D64" s="27">
        <v>43.75</v>
      </c>
      <c r="E64" s="28">
        <f t="shared" si="0"/>
        <v>19.726451462620769</v>
      </c>
      <c r="F64" s="32">
        <v>43.845077932783624</v>
      </c>
      <c r="G64" s="27">
        <v>69.75</v>
      </c>
      <c r="H64" s="28">
        <f t="shared" si="1"/>
        <v>25.904922067216376</v>
      </c>
      <c r="I64" s="51"/>
      <c r="J64" s="35"/>
      <c r="K64" s="51"/>
      <c r="L64" s="35"/>
    </row>
    <row r="65" spans="2:12" ht="14.85" customHeight="1">
      <c r="B65" s="25">
        <v>44386</v>
      </c>
      <c r="C65" s="32">
        <v>22.763763221884357</v>
      </c>
      <c r="D65" s="27">
        <v>44</v>
      </c>
      <c r="E65" s="28">
        <f t="shared" si="0"/>
        <v>21.236236778115643</v>
      </c>
      <c r="F65" s="32">
        <v>44.699503782718431</v>
      </c>
      <c r="G65" s="27">
        <v>70</v>
      </c>
      <c r="H65" s="28">
        <f t="shared" si="1"/>
        <v>25.300496217281569</v>
      </c>
      <c r="I65" s="51"/>
      <c r="J65" s="35"/>
      <c r="K65" s="51"/>
      <c r="L65" s="35"/>
    </row>
    <row r="66" spans="2:12" ht="14.85" customHeight="1">
      <c r="B66" s="25">
        <v>44379</v>
      </c>
      <c r="C66" s="32">
        <v>22.48141861011316</v>
      </c>
      <c r="D66" s="27">
        <v>44.25</v>
      </c>
      <c r="E66" s="28">
        <f t="shared" si="0"/>
        <v>21.76858138988684</v>
      </c>
      <c r="F66" s="32">
        <v>44.736150972863967</v>
      </c>
      <c r="G66" s="27">
        <v>70.25</v>
      </c>
      <c r="H66" s="28">
        <f t="shared" si="1"/>
        <v>25.513849027136033</v>
      </c>
      <c r="I66" s="51"/>
      <c r="J66" s="35"/>
      <c r="K66" s="51"/>
      <c r="L66" s="35"/>
    </row>
    <row r="67" spans="2:12" ht="14.85" customHeight="1">
      <c r="B67" s="25">
        <v>44372</v>
      </c>
      <c r="C67" s="32">
        <v>24.836684542788824</v>
      </c>
      <c r="D67" s="27">
        <v>44.5</v>
      </c>
      <c r="E67" s="28">
        <f t="shared" si="0"/>
        <v>19.663315457211176</v>
      </c>
      <c r="F67" s="32">
        <v>48.301364334750694</v>
      </c>
      <c r="G67" s="27">
        <v>70.5</v>
      </c>
      <c r="H67" s="28">
        <f t="shared" si="1"/>
        <v>22.198635665249306</v>
      </c>
      <c r="I67" s="51"/>
      <c r="J67" s="35"/>
      <c r="K67" s="51"/>
      <c r="L67" s="35"/>
    </row>
    <row r="68" spans="2:12" ht="14.85" customHeight="1">
      <c r="B68" s="25">
        <v>44368</v>
      </c>
      <c r="C68" s="32">
        <v>28.038360308966325</v>
      </c>
      <c r="D68" s="27">
        <v>45.2</v>
      </c>
      <c r="E68" s="28">
        <f t="shared" si="0"/>
        <v>17.161639691033677</v>
      </c>
      <c r="F68" s="32">
        <v>50.943154051286619</v>
      </c>
      <c r="G68" s="27">
        <v>70.000000000000014</v>
      </c>
      <c r="H68" s="28">
        <f t="shared" si="1"/>
        <v>19.056845948713395</v>
      </c>
      <c r="I68" s="51"/>
      <c r="J68" s="35"/>
      <c r="K68" s="51"/>
      <c r="L68" s="35"/>
    </row>
    <row r="69" spans="2:12" ht="14.85" customHeight="1">
      <c r="B69" s="25">
        <v>44344</v>
      </c>
      <c r="C69" s="32">
        <v>26.63451884560893</v>
      </c>
      <c r="D69" s="27">
        <v>45.900000000000006</v>
      </c>
      <c r="E69" s="28">
        <f t="shared" si="0"/>
        <v>19.265481154391075</v>
      </c>
      <c r="F69" s="32">
        <v>51.105181102253695</v>
      </c>
      <c r="G69" s="27">
        <v>69.500000000000028</v>
      </c>
      <c r="H69" s="28">
        <f t="shared" si="1"/>
        <v>18.394818897746333</v>
      </c>
      <c r="I69" s="51"/>
      <c r="J69" s="35"/>
      <c r="K69" s="47">
        <v>47.033838120031213</v>
      </c>
      <c r="L69" s="35"/>
    </row>
    <row r="70" spans="2:12" ht="14.85" customHeight="1">
      <c r="B70" s="25">
        <v>44337</v>
      </c>
      <c r="C70" s="32">
        <v>26.796641672591466</v>
      </c>
      <c r="D70" s="27">
        <v>46.600000000000009</v>
      </c>
      <c r="E70" s="28">
        <f t="shared" ref="E70:E133" si="2">D70-C70</f>
        <v>19.803358327408542</v>
      </c>
      <c r="F70" s="32">
        <v>51.776616162569752</v>
      </c>
      <c r="G70" s="27">
        <v>69.000000000000028</v>
      </c>
      <c r="H70" s="28">
        <f t="shared" ref="H70:H133" si="3">G70-F70</f>
        <v>17.223383837430276</v>
      </c>
      <c r="I70" s="51"/>
      <c r="J70" s="35"/>
      <c r="K70" s="51"/>
      <c r="L70" s="35"/>
    </row>
    <row r="71" spans="2:12" ht="14.85" customHeight="1">
      <c r="B71" s="25">
        <v>44330</v>
      </c>
      <c r="C71" s="32">
        <v>33.723217466760133</v>
      </c>
      <c r="D71" s="27">
        <v>47.300000000000004</v>
      </c>
      <c r="E71" s="28">
        <f t="shared" si="2"/>
        <v>13.576782533239871</v>
      </c>
      <c r="F71" s="32">
        <v>54.055009069667669</v>
      </c>
      <c r="G71" s="27">
        <v>68.500000000000014</v>
      </c>
      <c r="H71" s="28">
        <f t="shared" si="3"/>
        <v>14.444990930332345</v>
      </c>
      <c r="I71" s="51"/>
      <c r="J71" s="35"/>
      <c r="K71" s="51"/>
      <c r="L71" s="35"/>
    </row>
    <row r="72" spans="2:12" ht="14.85" customHeight="1">
      <c r="B72" s="25">
        <v>44323</v>
      </c>
      <c r="C72" s="32">
        <v>30.732618905324049</v>
      </c>
      <c r="D72" s="27">
        <v>48</v>
      </c>
      <c r="E72" s="28">
        <f t="shared" si="2"/>
        <v>17.267381094675951</v>
      </c>
      <c r="F72" s="32">
        <v>51.356768180613507</v>
      </c>
      <c r="G72" s="27">
        <v>68</v>
      </c>
      <c r="H72" s="28">
        <f t="shared" si="3"/>
        <v>16.643231819386493</v>
      </c>
      <c r="I72" s="51"/>
      <c r="J72" s="35"/>
      <c r="K72" s="51"/>
      <c r="L72" s="35"/>
    </row>
    <row r="73" spans="2:12" ht="14.85" customHeight="1">
      <c r="B73" s="25">
        <v>44316</v>
      </c>
      <c r="C73" s="32">
        <v>30.996293810940326</v>
      </c>
      <c r="D73" s="27">
        <v>49.2</v>
      </c>
      <c r="E73" s="28">
        <f t="shared" si="2"/>
        <v>18.203706189059677</v>
      </c>
      <c r="F73" s="32">
        <v>52.515449276888205</v>
      </c>
      <c r="G73" s="27">
        <v>69.600000000000009</v>
      </c>
      <c r="H73" s="28">
        <f t="shared" si="3"/>
        <v>17.084550723111803</v>
      </c>
      <c r="I73" s="51"/>
      <c r="J73" s="35"/>
      <c r="K73" s="51"/>
      <c r="L73" s="35"/>
    </row>
    <row r="74" spans="2:12" ht="14.85" customHeight="1">
      <c r="B74" s="25">
        <v>44309</v>
      </c>
      <c r="C74" s="32">
        <v>32.894133509135706</v>
      </c>
      <c r="D74" s="27">
        <v>50.400000000000006</v>
      </c>
      <c r="E74" s="28">
        <f t="shared" si="2"/>
        <v>17.5058664908643</v>
      </c>
      <c r="F74" s="32">
        <v>54.379488238035606</v>
      </c>
      <c r="G74" s="27">
        <v>71.200000000000017</v>
      </c>
      <c r="H74" s="28">
        <f t="shared" si="3"/>
        <v>16.820511761964411</v>
      </c>
      <c r="I74" s="51"/>
      <c r="J74" s="35"/>
      <c r="K74" s="51"/>
      <c r="L74" s="35"/>
    </row>
    <row r="75" spans="2:12" ht="14.85" customHeight="1">
      <c r="B75" s="25">
        <v>44295</v>
      </c>
      <c r="C75" s="32">
        <v>33.453059729342669</v>
      </c>
      <c r="D75" s="27">
        <v>51.600000000000009</v>
      </c>
      <c r="E75" s="28">
        <f t="shared" si="2"/>
        <v>18.146940270657339</v>
      </c>
      <c r="F75" s="32">
        <v>54.577533998656904</v>
      </c>
      <c r="G75" s="27">
        <v>72.800000000000011</v>
      </c>
      <c r="H75" s="28">
        <f t="shared" si="3"/>
        <v>18.222466001343108</v>
      </c>
      <c r="I75" s="51"/>
      <c r="J75" s="35"/>
      <c r="K75" s="51"/>
      <c r="L75" s="35"/>
    </row>
    <row r="76" spans="2:12" ht="14.85" customHeight="1">
      <c r="B76" s="25">
        <v>44281</v>
      </c>
      <c r="C76" s="32">
        <v>34.27838707847237</v>
      </c>
      <c r="D76" s="27">
        <v>52.800000000000004</v>
      </c>
      <c r="E76" s="28">
        <f t="shared" si="2"/>
        <v>18.521612921527634</v>
      </c>
      <c r="F76" s="32">
        <v>56.686433174745744</v>
      </c>
      <c r="G76" s="27">
        <v>74.400000000000006</v>
      </c>
      <c r="H76" s="28">
        <f t="shared" si="3"/>
        <v>17.713566825254262</v>
      </c>
      <c r="I76" s="51"/>
      <c r="J76" s="35"/>
      <c r="K76" s="51"/>
      <c r="L76" s="35"/>
    </row>
    <row r="77" spans="2:12" ht="14.85" customHeight="1">
      <c r="B77" s="25">
        <v>44274</v>
      </c>
      <c r="C77" s="32">
        <v>36.581027373198133</v>
      </c>
      <c r="D77" s="27">
        <v>54</v>
      </c>
      <c r="E77" s="28">
        <f t="shared" si="2"/>
        <v>17.418972626801867</v>
      </c>
      <c r="F77" s="32">
        <v>59.280725829906977</v>
      </c>
      <c r="G77" s="27">
        <v>76</v>
      </c>
      <c r="H77" s="28">
        <f t="shared" si="3"/>
        <v>16.719274170093023</v>
      </c>
      <c r="I77" s="51"/>
      <c r="J77" s="35"/>
      <c r="K77" s="51"/>
      <c r="L77" s="35"/>
    </row>
    <row r="78" spans="2:12" ht="14.85" customHeight="1">
      <c r="B78" s="25">
        <v>44260</v>
      </c>
      <c r="C78" s="32">
        <v>32.237482429638902</v>
      </c>
      <c r="D78" s="27">
        <v>50.25</v>
      </c>
      <c r="E78" s="28">
        <f t="shared" si="2"/>
        <v>18.012517570361098</v>
      </c>
      <c r="F78" s="32">
        <v>50.365325517733012</v>
      </c>
      <c r="G78" s="27">
        <v>71.5</v>
      </c>
      <c r="H78" s="28">
        <f t="shared" si="3"/>
        <v>21.134674482266988</v>
      </c>
      <c r="I78" s="51"/>
      <c r="J78" s="35"/>
      <c r="K78" s="51"/>
      <c r="L78" s="35"/>
    </row>
    <row r="79" spans="2:12" ht="14.85" customHeight="1">
      <c r="B79" s="25">
        <v>44246</v>
      </c>
      <c r="C79" s="32">
        <v>21.364318491508051</v>
      </c>
      <c r="D79" s="27">
        <v>46.5</v>
      </c>
      <c r="E79" s="28">
        <f t="shared" si="2"/>
        <v>25.135681508491949</v>
      </c>
      <c r="F79" s="32">
        <v>39.800590234019197</v>
      </c>
      <c r="G79" s="27">
        <v>67</v>
      </c>
      <c r="H79" s="28">
        <f t="shared" si="3"/>
        <v>27.199409765980803</v>
      </c>
      <c r="I79" s="51"/>
      <c r="J79" s="35"/>
      <c r="K79" s="51"/>
      <c r="L79" s="35"/>
    </row>
    <row r="80" spans="2:12" ht="14.85" customHeight="1">
      <c r="B80" s="25">
        <v>44239</v>
      </c>
      <c r="C80" s="32">
        <v>24.184765700358387</v>
      </c>
      <c r="D80" s="27">
        <v>42.75</v>
      </c>
      <c r="E80" s="28">
        <f t="shared" si="2"/>
        <v>18.565234299641613</v>
      </c>
      <c r="F80" s="32">
        <v>42.783494396737865</v>
      </c>
      <c r="G80" s="27">
        <v>62.5</v>
      </c>
      <c r="H80" s="28">
        <f t="shared" si="3"/>
        <v>19.716505603262135</v>
      </c>
      <c r="I80" s="51"/>
      <c r="J80" s="35"/>
      <c r="K80" s="51"/>
      <c r="L80" s="35"/>
    </row>
    <row r="81" spans="2:12" ht="14.85" customHeight="1">
      <c r="B81" s="25">
        <v>44232</v>
      </c>
      <c r="C81" s="32">
        <v>22.550692696314581</v>
      </c>
      <c r="D81" s="27">
        <v>39</v>
      </c>
      <c r="E81" s="28">
        <f t="shared" si="2"/>
        <v>16.449307303685419</v>
      </c>
      <c r="F81" s="32">
        <v>41.108873585159756</v>
      </c>
      <c r="G81" s="27">
        <v>58</v>
      </c>
      <c r="H81" s="28">
        <f t="shared" si="3"/>
        <v>16.891126414840244</v>
      </c>
      <c r="I81" s="51"/>
      <c r="J81" s="35"/>
      <c r="K81" s="51"/>
      <c r="L81" s="35"/>
    </row>
    <row r="82" spans="2:12" ht="14.85" customHeight="1">
      <c r="B82" s="25">
        <v>44225</v>
      </c>
      <c r="C82" s="32">
        <v>25.342907504932597</v>
      </c>
      <c r="D82" s="27">
        <v>38.875</v>
      </c>
      <c r="E82" s="28">
        <f t="shared" si="2"/>
        <v>13.532092495067403</v>
      </c>
      <c r="F82" s="32">
        <v>44.64460042568583</v>
      </c>
      <c r="G82" s="27">
        <v>57.5</v>
      </c>
      <c r="H82" s="28">
        <f t="shared" si="3"/>
        <v>12.85539957431417</v>
      </c>
      <c r="I82" s="51"/>
      <c r="J82" s="35"/>
      <c r="K82" s="51"/>
      <c r="L82" s="35"/>
    </row>
    <row r="83" spans="2:12" ht="14.85" customHeight="1">
      <c r="B83" s="25">
        <v>44218</v>
      </c>
      <c r="C83" s="32">
        <v>21.836197510516019</v>
      </c>
      <c r="D83" s="27">
        <v>38.75</v>
      </c>
      <c r="E83" s="28">
        <f t="shared" si="2"/>
        <v>16.913802489483981</v>
      </c>
      <c r="F83" s="32">
        <v>40.741272580179547</v>
      </c>
      <c r="G83" s="27">
        <v>57</v>
      </c>
      <c r="H83" s="28">
        <f t="shared" si="3"/>
        <v>16.258727419820453</v>
      </c>
      <c r="I83" s="51"/>
      <c r="J83" s="35"/>
      <c r="K83" s="51"/>
      <c r="L83" s="35"/>
    </row>
    <row r="84" spans="2:12" ht="14.85" customHeight="1">
      <c r="B84" s="25">
        <v>44211</v>
      </c>
      <c r="C84" s="32">
        <v>23.51704002875239</v>
      </c>
      <c r="D84" s="27">
        <v>38.625</v>
      </c>
      <c r="E84" s="28">
        <f t="shared" si="2"/>
        <v>15.10795997124761</v>
      </c>
      <c r="F84" s="32">
        <v>42.382715366263945</v>
      </c>
      <c r="G84" s="27">
        <v>56.5</v>
      </c>
      <c r="H84" s="28">
        <f t="shared" si="3"/>
        <v>14.117284633736055</v>
      </c>
      <c r="I84" s="51"/>
      <c r="J84" s="35"/>
      <c r="K84" s="51"/>
      <c r="L84" s="35"/>
    </row>
    <row r="85" spans="2:12" ht="14.85" customHeight="1">
      <c r="B85" s="25">
        <v>44204</v>
      </c>
      <c r="C85" s="32">
        <v>21.852897140352685</v>
      </c>
      <c r="D85" s="27">
        <v>38.5</v>
      </c>
      <c r="E85" s="28">
        <f t="shared" si="2"/>
        <v>16.647102859647315</v>
      </c>
      <c r="F85" s="32">
        <v>39.293591753976145</v>
      </c>
      <c r="G85" s="27">
        <v>56</v>
      </c>
      <c r="H85" s="28">
        <f t="shared" si="3"/>
        <v>16.706408246023855</v>
      </c>
      <c r="I85" s="51"/>
      <c r="J85" s="35"/>
      <c r="K85" s="51"/>
      <c r="L85" s="35"/>
    </row>
    <row r="86" spans="2:12" ht="14.85" customHeight="1">
      <c r="B86" s="25">
        <v>44183</v>
      </c>
      <c r="C86" s="32">
        <v>22.708404445261479</v>
      </c>
      <c r="D86" s="27">
        <v>40.25</v>
      </c>
      <c r="E86" s="28">
        <f t="shared" si="2"/>
        <v>17.541595554738521</v>
      </c>
      <c r="F86" s="32">
        <v>41.480343968656932</v>
      </c>
      <c r="G86" s="27">
        <v>60</v>
      </c>
      <c r="H86" s="28">
        <f t="shared" si="3"/>
        <v>18.519656031343068</v>
      </c>
      <c r="I86" s="51"/>
      <c r="J86" s="35"/>
      <c r="K86" s="51"/>
      <c r="L86" s="35"/>
    </row>
    <row r="87" spans="2:12" ht="14.85" customHeight="1">
      <c r="B87" s="25">
        <v>44176</v>
      </c>
      <c r="C87" s="32">
        <v>24.95080568629589</v>
      </c>
      <c r="D87" s="27">
        <v>42</v>
      </c>
      <c r="E87" s="28">
        <f t="shared" si="2"/>
        <v>17.04919431370411</v>
      </c>
      <c r="F87" s="32">
        <v>47.149978873016934</v>
      </c>
      <c r="G87" s="27">
        <v>64</v>
      </c>
      <c r="H87" s="28">
        <f t="shared" si="3"/>
        <v>16.850021126983066</v>
      </c>
      <c r="I87" s="51"/>
      <c r="J87" s="35"/>
      <c r="K87" s="51"/>
      <c r="L87" s="35"/>
    </row>
    <row r="88" spans="2:12" ht="14.85" customHeight="1">
      <c r="B88" s="25">
        <v>44141</v>
      </c>
      <c r="C88" s="32">
        <v>33.429863434032619</v>
      </c>
      <c r="D88" s="27">
        <v>56</v>
      </c>
      <c r="E88" s="28">
        <f t="shared" si="2"/>
        <v>22.570136565967381</v>
      </c>
      <c r="F88" s="32">
        <v>55.115372617234918</v>
      </c>
      <c r="G88" s="27">
        <v>77.5</v>
      </c>
      <c r="H88" s="28">
        <f t="shared" si="3"/>
        <v>22.384627382765082</v>
      </c>
      <c r="I88" s="51"/>
      <c r="J88" s="35"/>
      <c r="K88" s="51"/>
      <c r="L88" s="35"/>
    </row>
    <row r="89" spans="2:12" ht="14.85" customHeight="1">
      <c r="B89" s="25">
        <v>44134</v>
      </c>
      <c r="C89" s="32">
        <v>33.500526278876379</v>
      </c>
      <c r="D89" s="27">
        <v>55</v>
      </c>
      <c r="E89" s="28">
        <f t="shared" si="2"/>
        <v>21.499473721123621</v>
      </c>
      <c r="F89" s="32">
        <v>59.536032899724532</v>
      </c>
      <c r="G89" s="27">
        <v>82</v>
      </c>
      <c r="H89" s="28">
        <f t="shared" si="3"/>
        <v>22.463967100275468</v>
      </c>
      <c r="I89" s="51"/>
      <c r="J89" s="35"/>
      <c r="K89" s="51"/>
      <c r="L89" s="35"/>
    </row>
    <row r="90" spans="2:12" ht="14.85" customHeight="1">
      <c r="B90" s="25">
        <v>44127</v>
      </c>
      <c r="C90" s="32">
        <v>31.835614386518095</v>
      </c>
      <c r="D90" s="27">
        <v>59.599999999999994</v>
      </c>
      <c r="E90" s="28">
        <f t="shared" si="2"/>
        <v>27.764385613481899</v>
      </c>
      <c r="F90" s="32">
        <v>56.06824268582583</v>
      </c>
      <c r="G90" s="27">
        <v>87.399999999999991</v>
      </c>
      <c r="H90" s="28">
        <f t="shared" si="3"/>
        <v>31.331757314174162</v>
      </c>
      <c r="I90" s="51"/>
      <c r="J90" s="35"/>
      <c r="K90" s="51"/>
      <c r="L90" s="35"/>
    </row>
    <row r="91" spans="2:12" ht="14.85" customHeight="1">
      <c r="B91" s="25">
        <v>44120</v>
      </c>
      <c r="C91" s="32">
        <v>36.738862149849382</v>
      </c>
      <c r="D91" s="27">
        <v>64.199999999999989</v>
      </c>
      <c r="E91" s="28">
        <f t="shared" si="2"/>
        <v>27.461137850150607</v>
      </c>
      <c r="F91" s="32">
        <v>56.191722256199576</v>
      </c>
      <c r="G91" s="27">
        <v>92.799999999999983</v>
      </c>
      <c r="H91" s="28">
        <f t="shared" si="3"/>
        <v>36.608277743800407</v>
      </c>
      <c r="I91" s="51"/>
      <c r="J91" s="35"/>
      <c r="K91" s="51"/>
      <c r="L91" s="35"/>
    </row>
    <row r="92" spans="2:12" ht="14.85" customHeight="1">
      <c r="B92" s="25">
        <v>44113</v>
      </c>
      <c r="C92" s="32">
        <v>37.934022562019386</v>
      </c>
      <c r="D92" s="27">
        <v>68.799999999999983</v>
      </c>
      <c r="E92" s="28">
        <f t="shared" si="2"/>
        <v>30.865977437980597</v>
      </c>
      <c r="F92" s="32">
        <v>61.671314089001527</v>
      </c>
      <c r="G92" s="27">
        <v>98.199999999999989</v>
      </c>
      <c r="H92" s="28">
        <f t="shared" si="3"/>
        <v>36.528685910998462</v>
      </c>
      <c r="I92" s="51"/>
      <c r="J92" s="35"/>
      <c r="K92" s="51"/>
      <c r="L92" s="35"/>
    </row>
    <row r="93" spans="2:12" ht="14.85" customHeight="1">
      <c r="B93" s="25">
        <v>44106</v>
      </c>
      <c r="C93" s="32">
        <v>39.057612673776745</v>
      </c>
      <c r="D93" s="27">
        <v>73.399999999999991</v>
      </c>
      <c r="E93" s="28">
        <f t="shared" si="2"/>
        <v>34.342387326223246</v>
      </c>
      <c r="F93" s="32">
        <v>65.692078369168399</v>
      </c>
      <c r="G93" s="27">
        <v>103.6</v>
      </c>
      <c r="H93" s="28">
        <f t="shared" si="3"/>
        <v>37.907921630831595</v>
      </c>
      <c r="I93" s="51"/>
      <c r="J93" s="35"/>
      <c r="K93" s="51"/>
      <c r="L93" s="35"/>
    </row>
    <row r="94" spans="2:12" ht="14.85" customHeight="1">
      <c r="B94" s="25">
        <v>44099</v>
      </c>
      <c r="C94" s="32">
        <v>41.399719462450648</v>
      </c>
      <c r="D94" s="27">
        <v>78</v>
      </c>
      <c r="E94" s="28">
        <f t="shared" si="2"/>
        <v>36.600280537549352</v>
      </c>
      <c r="F94" s="32">
        <v>66.801346516893531</v>
      </c>
      <c r="G94" s="27">
        <v>109</v>
      </c>
      <c r="H94" s="28">
        <f t="shared" si="3"/>
        <v>42.198653483106469</v>
      </c>
      <c r="I94" s="51"/>
      <c r="J94" s="35"/>
      <c r="K94" s="51"/>
      <c r="L94" s="35"/>
    </row>
    <row r="95" spans="2:12" ht="14.85" customHeight="1">
      <c r="B95" s="25">
        <v>44092</v>
      </c>
      <c r="C95" s="32">
        <v>40.680885186795614</v>
      </c>
      <c r="D95" s="27">
        <v>81.375</v>
      </c>
      <c r="E95" s="28">
        <f t="shared" si="2"/>
        <v>40.694114813204386</v>
      </c>
      <c r="F95" s="32">
        <v>63.328502235975691</v>
      </c>
      <c r="G95" s="27">
        <v>110.25</v>
      </c>
      <c r="H95" s="28">
        <f t="shared" si="3"/>
        <v>46.921497764024309</v>
      </c>
      <c r="I95" s="51"/>
      <c r="J95" s="35"/>
      <c r="K95" s="51"/>
      <c r="L95" s="35"/>
    </row>
    <row r="96" spans="2:12" ht="14.85" customHeight="1">
      <c r="B96" s="25">
        <v>44085</v>
      </c>
      <c r="C96" s="32">
        <v>43.17507853169527</v>
      </c>
      <c r="D96" s="27">
        <v>84.75</v>
      </c>
      <c r="E96" s="28">
        <f t="shared" si="2"/>
        <v>41.57492146830473</v>
      </c>
      <c r="F96" s="32">
        <v>66.945595371006291</v>
      </c>
      <c r="G96" s="27">
        <v>111.5</v>
      </c>
      <c r="H96" s="28">
        <f t="shared" si="3"/>
        <v>44.554404628993709</v>
      </c>
      <c r="I96" s="51"/>
      <c r="J96" s="35"/>
      <c r="K96" s="51"/>
      <c r="L96" s="35"/>
    </row>
    <row r="97" spans="2:12" ht="14.85" customHeight="1">
      <c r="B97" s="25">
        <v>44064</v>
      </c>
      <c r="C97" s="32">
        <v>47.860172025741733</v>
      </c>
      <c r="D97" s="27">
        <v>88.125</v>
      </c>
      <c r="E97" s="28">
        <f t="shared" si="2"/>
        <v>40.264827974258267</v>
      </c>
      <c r="F97" s="32">
        <v>72.761488330586133</v>
      </c>
      <c r="G97" s="27">
        <v>112.75</v>
      </c>
      <c r="H97" s="28">
        <f t="shared" si="3"/>
        <v>39.988511669413867</v>
      </c>
      <c r="I97" s="51"/>
      <c r="J97" s="35"/>
      <c r="K97" s="51"/>
      <c r="L97" s="35"/>
    </row>
    <row r="98" spans="2:12" ht="14.85" customHeight="1">
      <c r="B98" s="25">
        <v>44057</v>
      </c>
      <c r="C98" s="32">
        <v>44.530224861392746</v>
      </c>
      <c r="D98" s="27">
        <v>91.5</v>
      </c>
      <c r="E98" s="28">
        <f t="shared" si="2"/>
        <v>46.969775138607254</v>
      </c>
      <c r="F98" s="32">
        <v>66.597403961731061</v>
      </c>
      <c r="G98" s="27">
        <v>114</v>
      </c>
      <c r="H98" s="28">
        <f t="shared" si="3"/>
        <v>47.402596038268939</v>
      </c>
      <c r="I98" s="51"/>
      <c r="J98" s="35"/>
      <c r="K98" s="51"/>
      <c r="L98" s="35"/>
    </row>
    <row r="99" spans="2:12" ht="14.85" customHeight="1">
      <c r="B99" s="25">
        <v>44050</v>
      </c>
      <c r="C99" s="32">
        <v>45.435544739109226</v>
      </c>
      <c r="D99" s="27">
        <v>101.19999999999999</v>
      </c>
      <c r="E99" s="28">
        <f t="shared" si="2"/>
        <v>55.764455260890763</v>
      </c>
      <c r="F99" s="32">
        <v>65.679469644176265</v>
      </c>
      <c r="G99" s="27">
        <v>126.19999999999999</v>
      </c>
      <c r="H99" s="28">
        <f t="shared" si="3"/>
        <v>60.520530355823723</v>
      </c>
      <c r="I99" s="51"/>
      <c r="J99" s="35"/>
      <c r="K99" s="51"/>
      <c r="L99" s="35"/>
    </row>
    <row r="100" spans="2:12" ht="14.85" customHeight="1">
      <c r="B100" s="25">
        <v>44043</v>
      </c>
      <c r="C100" s="32">
        <v>49.094408318017599</v>
      </c>
      <c r="D100" s="27">
        <v>110.89999999999998</v>
      </c>
      <c r="E100" s="28">
        <f t="shared" si="2"/>
        <v>61.805591681982378</v>
      </c>
      <c r="F100" s="32">
        <v>73.312947907470814</v>
      </c>
      <c r="G100" s="27">
        <v>138.39999999999998</v>
      </c>
      <c r="H100" s="28">
        <f t="shared" si="3"/>
        <v>65.087052092529163</v>
      </c>
      <c r="I100" s="51"/>
      <c r="J100" s="35"/>
      <c r="K100" s="51"/>
      <c r="L100" s="35"/>
    </row>
    <row r="101" spans="2:12" ht="14.85" customHeight="1">
      <c r="B101" s="25">
        <v>44036</v>
      </c>
      <c r="C101" s="32">
        <v>49.075128446074693</v>
      </c>
      <c r="D101" s="27">
        <v>120.59999999999998</v>
      </c>
      <c r="E101" s="28">
        <f t="shared" si="2"/>
        <v>71.524871553925294</v>
      </c>
      <c r="F101" s="32">
        <v>77.171615110798783</v>
      </c>
      <c r="G101" s="27">
        <v>150.59999999999997</v>
      </c>
      <c r="H101" s="28">
        <f t="shared" si="3"/>
        <v>73.428384889201183</v>
      </c>
      <c r="I101" s="51"/>
      <c r="J101" s="35"/>
      <c r="K101" s="51"/>
      <c r="L101" s="35"/>
    </row>
    <row r="102" spans="2:12" ht="14.85" customHeight="1">
      <c r="B102" s="25">
        <v>44029</v>
      </c>
      <c r="C102" s="32">
        <v>56.248620831002327</v>
      </c>
      <c r="D102" s="27">
        <v>130.29999999999998</v>
      </c>
      <c r="E102" s="28">
        <f t="shared" si="2"/>
        <v>74.051379168997656</v>
      </c>
      <c r="F102" s="32">
        <v>78.082743480335012</v>
      </c>
      <c r="G102" s="27">
        <v>162.79999999999998</v>
      </c>
      <c r="H102" s="28">
        <f t="shared" si="3"/>
        <v>84.717256519664971</v>
      </c>
      <c r="I102" s="51"/>
      <c r="J102" s="35"/>
      <c r="K102" s="51"/>
      <c r="L102" s="35"/>
    </row>
    <row r="103" spans="2:12" ht="14.85" customHeight="1">
      <c r="B103" s="25">
        <v>44022</v>
      </c>
      <c r="C103" s="32">
        <v>62.58379231231779</v>
      </c>
      <c r="D103" s="27">
        <v>140</v>
      </c>
      <c r="E103" s="28">
        <f t="shared" si="2"/>
        <v>77.416207687682203</v>
      </c>
      <c r="F103" s="32">
        <v>89.111184863075849</v>
      </c>
      <c r="G103" s="27">
        <v>175</v>
      </c>
      <c r="H103" s="28">
        <f t="shared" si="3"/>
        <v>85.888815136924151</v>
      </c>
      <c r="I103" s="51"/>
      <c r="J103" s="35"/>
      <c r="K103" s="51"/>
      <c r="L103" s="35"/>
    </row>
    <row r="104" spans="2:12" ht="14.85" customHeight="1">
      <c r="B104" s="25">
        <v>44015</v>
      </c>
      <c r="C104" s="32">
        <v>63.612525329646083</v>
      </c>
      <c r="D104" s="27">
        <v>146.75</v>
      </c>
      <c r="E104" s="28">
        <f t="shared" si="2"/>
        <v>83.137474670353924</v>
      </c>
      <c r="F104" s="32">
        <v>92.73873314977665</v>
      </c>
      <c r="G104" s="27">
        <v>181.5</v>
      </c>
      <c r="H104" s="28">
        <f t="shared" si="3"/>
        <v>88.76126685022335</v>
      </c>
      <c r="I104" s="51"/>
      <c r="J104" s="35"/>
      <c r="K104" s="51"/>
      <c r="L104" s="35"/>
    </row>
    <row r="105" spans="2:12" ht="14.85" customHeight="1">
      <c r="B105" s="25">
        <v>44008</v>
      </c>
      <c r="C105" s="32">
        <v>69.815131534492693</v>
      </c>
      <c r="D105" s="27">
        <v>153.5</v>
      </c>
      <c r="E105" s="28">
        <f t="shared" si="2"/>
        <v>83.684868465507307</v>
      </c>
      <c r="F105" s="32">
        <v>99.387339158427679</v>
      </c>
      <c r="G105" s="27">
        <v>188</v>
      </c>
      <c r="H105" s="28">
        <f t="shared" si="3"/>
        <v>88.612660841572321</v>
      </c>
      <c r="I105" s="51"/>
      <c r="J105" s="35"/>
      <c r="K105" s="51"/>
      <c r="L105" s="35"/>
    </row>
    <row r="106" spans="2:12" ht="14.85" customHeight="1">
      <c r="B106" s="25">
        <v>44001</v>
      </c>
      <c r="C106" s="32">
        <v>72.209953760767306</v>
      </c>
      <c r="D106" s="27">
        <v>160.25</v>
      </c>
      <c r="E106" s="28">
        <f t="shared" si="2"/>
        <v>88.040046239232694</v>
      </c>
      <c r="F106" s="32">
        <v>99.483978507495394</v>
      </c>
      <c r="G106" s="27">
        <v>194.5</v>
      </c>
      <c r="H106" s="28">
        <f t="shared" si="3"/>
        <v>95.016021492504606</v>
      </c>
      <c r="I106" s="51"/>
      <c r="J106" s="35"/>
      <c r="K106" s="51"/>
      <c r="L106" s="35"/>
    </row>
    <row r="107" spans="2:12" ht="14.85" customHeight="1">
      <c r="B107" s="25">
        <v>43987</v>
      </c>
      <c r="C107" s="32">
        <v>75.120720394707703</v>
      </c>
      <c r="D107" s="27">
        <v>167</v>
      </c>
      <c r="E107" s="28">
        <f t="shared" si="2"/>
        <v>91.879279605292297</v>
      </c>
      <c r="F107" s="32">
        <v>103.14112192627759</v>
      </c>
      <c r="G107" s="27">
        <v>201</v>
      </c>
      <c r="H107" s="28">
        <f t="shared" si="3"/>
        <v>97.858878073722408</v>
      </c>
      <c r="I107" s="51"/>
      <c r="J107" s="35"/>
      <c r="K107" s="51"/>
      <c r="L107" s="35"/>
    </row>
    <row r="108" spans="2:12" ht="14.85" customHeight="1">
      <c r="B108" s="25">
        <v>43980</v>
      </c>
      <c r="C108" s="32">
        <v>93.32717780391863</v>
      </c>
      <c r="D108" s="27">
        <v>179.59999999999997</v>
      </c>
      <c r="E108" s="28">
        <f t="shared" si="2"/>
        <v>86.272822196081336</v>
      </c>
      <c r="F108" s="32">
        <v>117.30403135353534</v>
      </c>
      <c r="G108" s="27">
        <v>210.99999999999997</v>
      </c>
      <c r="H108" s="28">
        <f t="shared" si="3"/>
        <v>93.695968646464635</v>
      </c>
      <c r="I108" s="51"/>
      <c r="J108" s="35"/>
      <c r="K108" s="51"/>
      <c r="L108" s="35"/>
    </row>
    <row r="109" spans="2:12" ht="14.85" customHeight="1">
      <c r="B109" s="25">
        <v>43973</v>
      </c>
      <c r="C109" s="32">
        <v>103.63913120779267</v>
      </c>
      <c r="D109" s="27">
        <v>192.19999999999996</v>
      </c>
      <c r="E109" s="28">
        <f t="shared" si="2"/>
        <v>88.560868792207287</v>
      </c>
      <c r="F109" s="32">
        <v>133.46863402574553</v>
      </c>
      <c r="G109" s="27">
        <v>220.99999999999994</v>
      </c>
      <c r="H109" s="28">
        <f t="shared" si="3"/>
        <v>87.531365974254413</v>
      </c>
      <c r="I109" s="51"/>
      <c r="J109" s="35"/>
      <c r="K109" s="51"/>
      <c r="L109" s="35"/>
    </row>
    <row r="110" spans="2:12" ht="14.85" customHeight="1">
      <c r="B110" s="25">
        <v>43966</v>
      </c>
      <c r="C110" s="32">
        <v>118.9735959812715</v>
      </c>
      <c r="D110" s="27">
        <v>204.79999999999995</v>
      </c>
      <c r="E110" s="28">
        <f t="shared" si="2"/>
        <v>85.826404018728454</v>
      </c>
      <c r="F110" s="32">
        <v>152.92205142995371</v>
      </c>
      <c r="G110" s="27">
        <v>230.99999999999994</v>
      </c>
      <c r="H110" s="28">
        <f t="shared" si="3"/>
        <v>78.077948570046232</v>
      </c>
      <c r="I110" s="51"/>
      <c r="J110" s="35"/>
      <c r="K110" s="51"/>
      <c r="L110" s="35"/>
    </row>
    <row r="111" spans="2:12" ht="14.85" customHeight="1">
      <c r="B111" s="25">
        <v>43959</v>
      </c>
      <c r="C111" s="32">
        <v>143.0243126179887</v>
      </c>
      <c r="D111" s="27">
        <v>217.39999999999998</v>
      </c>
      <c r="E111" s="28">
        <f t="shared" si="2"/>
        <v>74.375687382011279</v>
      </c>
      <c r="F111" s="32">
        <v>162.39157642099283</v>
      </c>
      <c r="G111" s="27">
        <v>240.99999999999997</v>
      </c>
      <c r="H111" s="28">
        <f t="shared" si="3"/>
        <v>78.608423579007138</v>
      </c>
      <c r="I111" s="51"/>
      <c r="J111" s="35"/>
      <c r="K111" s="51"/>
      <c r="L111" s="35"/>
    </row>
    <row r="112" spans="2:12" ht="14.85" customHeight="1">
      <c r="B112" s="25">
        <v>43952</v>
      </c>
      <c r="C112" s="32">
        <v>142.38949194497457</v>
      </c>
      <c r="D112" s="27">
        <v>230</v>
      </c>
      <c r="E112" s="28">
        <f t="shared" si="2"/>
        <v>87.610508055025434</v>
      </c>
      <c r="F112" s="32">
        <v>160.50318964614934</v>
      </c>
      <c r="G112" s="27">
        <v>251</v>
      </c>
      <c r="H112" s="28">
        <f t="shared" si="3"/>
        <v>90.496810353850663</v>
      </c>
      <c r="I112" s="51"/>
      <c r="J112" s="35"/>
      <c r="K112" s="51"/>
      <c r="L112" s="35"/>
    </row>
    <row r="113" spans="2:12" ht="14.85" customHeight="1">
      <c r="B113" s="25">
        <v>43945</v>
      </c>
      <c r="C113" s="32">
        <v>153.49806016075496</v>
      </c>
      <c r="D113" s="27">
        <v>246.16666666666663</v>
      </c>
      <c r="E113" s="28">
        <f t="shared" si="2"/>
        <v>92.668606505911669</v>
      </c>
      <c r="F113" s="32">
        <v>168.60498937519523</v>
      </c>
      <c r="G113" s="27">
        <v>267.83333333333326</v>
      </c>
      <c r="H113" s="28">
        <f t="shared" si="3"/>
        <v>99.228343958138026</v>
      </c>
      <c r="I113" s="51"/>
      <c r="J113" s="35"/>
      <c r="K113" s="51"/>
      <c r="L113" s="35"/>
    </row>
    <row r="114" spans="2:12" ht="14.85" customHeight="1">
      <c r="B114" s="25">
        <v>43938</v>
      </c>
      <c r="C114" s="32">
        <v>155.56423661460983</v>
      </c>
      <c r="D114" s="27">
        <v>262.33333333333326</v>
      </c>
      <c r="E114" s="28">
        <f t="shared" si="2"/>
        <v>106.76909671872343</v>
      </c>
      <c r="F114" s="32">
        <v>164.9503024792007</v>
      </c>
      <c r="G114" s="27">
        <v>284.66666666666657</v>
      </c>
      <c r="H114" s="28">
        <f t="shared" si="3"/>
        <v>119.71636418746587</v>
      </c>
      <c r="I114" s="51"/>
      <c r="J114" s="35"/>
      <c r="K114" s="51"/>
      <c r="L114" s="35"/>
    </row>
    <row r="115" spans="2:12" ht="14.85" customHeight="1">
      <c r="B115" s="25">
        <v>43930</v>
      </c>
      <c r="C115" s="32">
        <v>196.2304438603972</v>
      </c>
      <c r="D115" s="27">
        <v>278.49999999999989</v>
      </c>
      <c r="E115" s="28">
        <f t="shared" si="2"/>
        <v>82.269556139602685</v>
      </c>
      <c r="F115" s="32">
        <v>196.65417336370737</v>
      </c>
      <c r="G115" s="27">
        <v>301.49999999999989</v>
      </c>
      <c r="H115" s="28">
        <f t="shared" si="3"/>
        <v>104.84582663629251</v>
      </c>
      <c r="I115" s="51"/>
      <c r="J115" s="35"/>
      <c r="K115" s="51"/>
      <c r="L115" s="35"/>
    </row>
    <row r="116" spans="2:12" ht="14.85" customHeight="1">
      <c r="B116" s="25">
        <v>43924</v>
      </c>
      <c r="C116" s="32">
        <v>227.50614679914369</v>
      </c>
      <c r="D116" s="27">
        <v>294.66666666666657</v>
      </c>
      <c r="E116" s="28">
        <f t="shared" si="2"/>
        <v>67.160519867522879</v>
      </c>
      <c r="F116" s="32">
        <v>229.9389598135264</v>
      </c>
      <c r="G116" s="27">
        <v>318.33333333333326</v>
      </c>
      <c r="H116" s="28">
        <f t="shared" si="3"/>
        <v>88.394373519806862</v>
      </c>
      <c r="I116" s="51"/>
      <c r="J116" s="35"/>
      <c r="K116" s="51"/>
      <c r="L116" s="35"/>
    </row>
    <row r="117" spans="2:12" ht="14.85" customHeight="1">
      <c r="B117" s="25">
        <v>43917</v>
      </c>
      <c r="C117" s="32">
        <v>244.91425627489238</v>
      </c>
      <c r="D117" s="27">
        <v>310.83333333333326</v>
      </c>
      <c r="E117" s="28">
        <f t="shared" si="2"/>
        <v>65.919077058440877</v>
      </c>
      <c r="F117" s="32">
        <v>253.08665456273167</v>
      </c>
      <c r="G117" s="27">
        <v>335.16666666666663</v>
      </c>
      <c r="H117" s="28">
        <f t="shared" si="3"/>
        <v>82.080012103934962</v>
      </c>
      <c r="I117" s="51"/>
      <c r="J117" s="35"/>
      <c r="K117" s="51"/>
      <c r="L117" s="35"/>
    </row>
    <row r="118" spans="2:12" ht="14.85" customHeight="1">
      <c r="B118" s="25">
        <v>43910</v>
      </c>
      <c r="C118" s="32">
        <v>286.29811975405323</v>
      </c>
      <c r="D118" s="27">
        <v>327</v>
      </c>
      <c r="E118" s="28">
        <f t="shared" si="2"/>
        <v>40.701880245946768</v>
      </c>
      <c r="F118" s="32">
        <v>307.67157004404908</v>
      </c>
      <c r="G118" s="27">
        <v>352</v>
      </c>
      <c r="H118" s="28">
        <f t="shared" si="3"/>
        <v>44.328429955950924</v>
      </c>
      <c r="I118" s="51"/>
      <c r="J118" s="35"/>
      <c r="K118" s="51"/>
      <c r="L118" s="35"/>
    </row>
    <row r="119" spans="2:12" ht="14.85" customHeight="1">
      <c r="B119" s="25">
        <v>43906</v>
      </c>
      <c r="C119" s="32">
        <v>182.7461352066253</v>
      </c>
      <c r="D119" s="27">
        <v>210</v>
      </c>
      <c r="E119" s="28">
        <f t="shared" si="2"/>
        <v>27.253864793374703</v>
      </c>
      <c r="F119" s="32">
        <v>191.61153780742953</v>
      </c>
      <c r="G119" s="27">
        <v>222</v>
      </c>
      <c r="H119" s="28">
        <f t="shared" si="3"/>
        <v>30.388462192570472</v>
      </c>
      <c r="I119" s="51"/>
      <c r="J119" s="35"/>
      <c r="K119" s="51"/>
      <c r="L119" s="35"/>
    </row>
    <row r="120" spans="2:12" ht="14.85" customHeight="1">
      <c r="B120" s="25">
        <v>43896</v>
      </c>
      <c r="C120" s="32">
        <v>84.378862071158963</v>
      </c>
      <c r="D120" s="27">
        <v>111</v>
      </c>
      <c r="E120" s="28">
        <f t="shared" si="2"/>
        <v>26.621137928841037</v>
      </c>
      <c r="F120" s="32">
        <v>106.52184612048308</v>
      </c>
      <c r="G120" s="27">
        <v>136</v>
      </c>
      <c r="H120" s="28">
        <f t="shared" si="3"/>
        <v>29.478153879516924</v>
      </c>
      <c r="I120" s="51"/>
      <c r="J120" s="35"/>
      <c r="K120" s="51"/>
      <c r="L120" s="35"/>
    </row>
    <row r="121" spans="2:12" ht="14.85" customHeight="1">
      <c r="B121" s="25">
        <v>43893</v>
      </c>
      <c r="C121" s="32">
        <v>81.771318279712702</v>
      </c>
      <c r="D121" s="27">
        <v>106.625</v>
      </c>
      <c r="E121" s="28">
        <f t="shared" si="2"/>
        <v>24.853681720287298</v>
      </c>
      <c r="F121" s="32">
        <v>103.90334272231902</v>
      </c>
      <c r="G121" s="27">
        <v>131.75</v>
      </c>
      <c r="H121" s="28">
        <f t="shared" si="3"/>
        <v>27.846657277680976</v>
      </c>
      <c r="I121" s="51"/>
      <c r="J121" s="35"/>
      <c r="K121" s="51"/>
      <c r="L121" s="35"/>
    </row>
    <row r="122" spans="2:12" ht="14.85" customHeight="1">
      <c r="B122" s="25">
        <v>43882</v>
      </c>
      <c r="C122" s="32">
        <v>60.46374791059614</v>
      </c>
      <c r="D122" s="27">
        <v>102.25</v>
      </c>
      <c r="E122" s="28">
        <f t="shared" si="2"/>
        <v>41.78625208940386</v>
      </c>
      <c r="F122" s="32">
        <v>86.149620287016575</v>
      </c>
      <c r="G122" s="27">
        <v>127.5</v>
      </c>
      <c r="H122" s="28">
        <f t="shared" si="3"/>
        <v>41.350379712983425</v>
      </c>
      <c r="I122" s="51"/>
      <c r="J122" s="35"/>
      <c r="K122" s="51"/>
      <c r="L122" s="35"/>
    </row>
    <row r="123" spans="2:12" ht="14.85" customHeight="1">
      <c r="B123" s="25">
        <v>43875</v>
      </c>
      <c r="C123" s="32">
        <v>58.664507506757992</v>
      </c>
      <c r="D123" s="27">
        <v>97.875</v>
      </c>
      <c r="E123" s="28">
        <f t="shared" si="2"/>
        <v>39.210492493242008</v>
      </c>
      <c r="F123" s="32">
        <v>83.234412457098941</v>
      </c>
      <c r="G123" s="27">
        <v>123.25</v>
      </c>
      <c r="H123" s="28">
        <f t="shared" si="3"/>
        <v>40.015587542901059</v>
      </c>
      <c r="I123" s="51"/>
      <c r="J123" s="35"/>
      <c r="K123" s="51"/>
      <c r="L123" s="35"/>
    </row>
    <row r="124" spans="2:12" ht="14.85" customHeight="1">
      <c r="B124" s="25">
        <v>43868</v>
      </c>
      <c r="C124" s="32">
        <v>55.168270722305117</v>
      </c>
      <c r="D124" s="27">
        <v>93.5</v>
      </c>
      <c r="E124" s="28">
        <f t="shared" si="2"/>
        <v>38.331729277694883</v>
      </c>
      <c r="F124" s="32">
        <v>81.843719705451321</v>
      </c>
      <c r="G124" s="27">
        <v>119</v>
      </c>
      <c r="H124" s="28">
        <f t="shared" si="3"/>
        <v>37.156280294548679</v>
      </c>
      <c r="I124" s="51"/>
      <c r="J124" s="35"/>
      <c r="K124" s="51"/>
      <c r="L124" s="35"/>
    </row>
    <row r="125" spans="2:12" ht="14.85" customHeight="1">
      <c r="B125" s="25">
        <v>43861</v>
      </c>
      <c r="C125" s="32">
        <v>59.917608970650811</v>
      </c>
      <c r="D125" s="27">
        <v>91.833333333333329</v>
      </c>
      <c r="E125" s="28">
        <f t="shared" si="2"/>
        <v>31.915724362682518</v>
      </c>
      <c r="F125" s="32">
        <v>84.769968177590968</v>
      </c>
      <c r="G125" s="27">
        <v>118</v>
      </c>
      <c r="H125" s="28">
        <f t="shared" si="3"/>
        <v>33.230031822409032</v>
      </c>
      <c r="I125" s="51"/>
      <c r="J125" s="35"/>
      <c r="K125" s="51"/>
      <c r="L125" s="35"/>
    </row>
    <row r="126" spans="2:12" ht="14.85" customHeight="1">
      <c r="B126" s="25">
        <v>43854</v>
      </c>
      <c r="C126" s="32">
        <v>55.151927314646592</v>
      </c>
      <c r="D126" s="27">
        <v>90.166666666666657</v>
      </c>
      <c r="E126" s="28">
        <f t="shared" si="2"/>
        <v>35.014739352020065</v>
      </c>
      <c r="F126" s="32">
        <v>78.777875064360416</v>
      </c>
      <c r="G126" s="27">
        <v>117</v>
      </c>
      <c r="H126" s="28">
        <f t="shared" si="3"/>
        <v>38.222124935639584</v>
      </c>
      <c r="I126" s="51"/>
      <c r="J126" s="35"/>
      <c r="K126" s="51"/>
      <c r="L126" s="35"/>
    </row>
    <row r="127" spans="2:12" ht="14.85" customHeight="1">
      <c r="B127" s="25">
        <v>43847</v>
      </c>
      <c r="C127" s="32">
        <v>55.511623372585866</v>
      </c>
      <c r="D127" s="27">
        <v>88.5</v>
      </c>
      <c r="E127" s="28">
        <f t="shared" si="2"/>
        <v>32.988376627414134</v>
      </c>
      <c r="F127" s="32">
        <v>75.127850424498661</v>
      </c>
      <c r="G127" s="27">
        <v>116</v>
      </c>
      <c r="H127" s="28">
        <f t="shared" si="3"/>
        <v>40.872149575501339</v>
      </c>
      <c r="I127" s="47">
        <v>58.162535084496618</v>
      </c>
      <c r="J127" s="35"/>
      <c r="K127" s="51"/>
      <c r="L127" s="35"/>
    </row>
    <row r="128" spans="2:12" ht="14.85" customHeight="1">
      <c r="B128" s="25">
        <v>43805</v>
      </c>
      <c r="C128" s="32">
        <v>69.173057732862148</v>
      </c>
      <c r="D128" s="27">
        <v>100.5</v>
      </c>
      <c r="E128" s="28">
        <f t="shared" si="2"/>
        <v>31.326942267137852</v>
      </c>
      <c r="F128" s="32">
        <v>84.259938538736805</v>
      </c>
      <c r="G128" s="27">
        <v>120</v>
      </c>
      <c r="H128" s="28">
        <f t="shared" si="3"/>
        <v>35.740061461263195</v>
      </c>
      <c r="I128" s="51"/>
      <c r="J128" s="35"/>
      <c r="K128" s="51"/>
      <c r="L128" s="35"/>
    </row>
    <row r="129" spans="2:12" ht="14.85" customHeight="1">
      <c r="B129" s="25">
        <v>43798</v>
      </c>
      <c r="C129" s="32">
        <v>68.832032470970205</v>
      </c>
      <c r="D129" s="27">
        <v>101.5</v>
      </c>
      <c r="E129" s="28">
        <f t="shared" si="2"/>
        <v>32.667967529029795</v>
      </c>
      <c r="F129" s="32">
        <v>89.694913966396584</v>
      </c>
      <c r="G129" s="27">
        <v>122</v>
      </c>
      <c r="H129" s="28">
        <f t="shared" si="3"/>
        <v>32.305086033603416</v>
      </c>
      <c r="I129" s="51"/>
      <c r="J129" s="35"/>
      <c r="K129" s="51"/>
      <c r="L129" s="35"/>
    </row>
    <row r="130" spans="2:12" ht="14.85" customHeight="1">
      <c r="B130" s="25">
        <v>43784</v>
      </c>
      <c r="C130" s="32">
        <v>67.48833969098682</v>
      </c>
      <c r="D130" s="27">
        <v>102.5</v>
      </c>
      <c r="E130" s="28">
        <f t="shared" si="2"/>
        <v>35.01166030901318</v>
      </c>
      <c r="F130" s="32">
        <v>86.782273463478049</v>
      </c>
      <c r="G130" s="27">
        <v>124</v>
      </c>
      <c r="H130" s="28">
        <f t="shared" si="3"/>
        <v>37.217726536521951</v>
      </c>
      <c r="I130" s="47">
        <v>66.908794249969674</v>
      </c>
      <c r="J130" s="35"/>
      <c r="K130" s="51"/>
      <c r="L130" s="35"/>
    </row>
    <row r="131" spans="2:12" ht="14.85" customHeight="1">
      <c r="B131" s="25">
        <v>43777</v>
      </c>
      <c r="C131" s="32">
        <v>65.753289520997114</v>
      </c>
      <c r="D131" s="27">
        <v>103.5</v>
      </c>
      <c r="E131" s="28">
        <f t="shared" si="2"/>
        <v>37.746710479002886</v>
      </c>
      <c r="F131" s="32">
        <v>86.381817954877448</v>
      </c>
      <c r="G131" s="27">
        <v>126</v>
      </c>
      <c r="H131" s="28">
        <f t="shared" si="3"/>
        <v>39.618182045122552</v>
      </c>
      <c r="I131" s="51"/>
      <c r="J131" s="35"/>
      <c r="K131" s="51"/>
      <c r="L131" s="35"/>
    </row>
    <row r="132" spans="2:12" ht="14.85" customHeight="1">
      <c r="B132" s="25">
        <v>43763</v>
      </c>
      <c r="C132" s="32">
        <v>72.05811920217117</v>
      </c>
      <c r="D132" s="27">
        <v>103.25</v>
      </c>
      <c r="E132" s="28">
        <f t="shared" si="2"/>
        <v>31.19188079782883</v>
      </c>
      <c r="F132" s="32">
        <v>89.291848984816056</v>
      </c>
      <c r="G132" s="27">
        <v>126.125</v>
      </c>
      <c r="H132" s="28">
        <f t="shared" si="3"/>
        <v>36.833151015183944</v>
      </c>
      <c r="I132" s="51"/>
      <c r="J132" s="35"/>
      <c r="K132" s="51"/>
      <c r="L132" s="35"/>
    </row>
    <row r="133" spans="2:12" ht="14.85" customHeight="1">
      <c r="B133" s="25">
        <v>43756</v>
      </c>
      <c r="C133" s="32">
        <v>71.110079082765097</v>
      </c>
      <c r="D133" s="27">
        <v>103</v>
      </c>
      <c r="E133" s="28">
        <f t="shared" si="2"/>
        <v>31.889920917234903</v>
      </c>
      <c r="F133" s="32">
        <v>88.121967061097848</v>
      </c>
      <c r="G133" s="27">
        <v>126.25</v>
      </c>
      <c r="H133" s="28">
        <f t="shared" si="3"/>
        <v>38.128032938902152</v>
      </c>
      <c r="I133" s="51"/>
      <c r="J133" s="35"/>
      <c r="K133" s="51"/>
      <c r="L133" s="35"/>
    </row>
    <row r="134" spans="2:12" ht="14.85" customHeight="1">
      <c r="B134" s="25">
        <v>43749</v>
      </c>
      <c r="C134" s="32">
        <v>72.347836373206519</v>
      </c>
      <c r="D134" s="27">
        <v>102.75</v>
      </c>
      <c r="E134" s="28">
        <f t="shared" ref="E134:E197" si="4">D134-C134</f>
        <v>30.402163626793481</v>
      </c>
      <c r="F134" s="32">
        <v>87.871531648116544</v>
      </c>
      <c r="G134" s="27">
        <v>126.375</v>
      </c>
      <c r="H134" s="28">
        <f t="shared" ref="H134:H197" si="5">G134-F134</f>
        <v>38.503468351883456</v>
      </c>
      <c r="I134" s="51"/>
      <c r="J134" s="35"/>
      <c r="K134" s="51"/>
      <c r="L134" s="35"/>
    </row>
    <row r="135" spans="2:12" ht="14.85" customHeight="1">
      <c r="B135" s="25">
        <v>43742</v>
      </c>
      <c r="C135" s="32">
        <v>76.113960422555451</v>
      </c>
      <c r="D135" s="27">
        <v>102.5</v>
      </c>
      <c r="E135" s="28">
        <f t="shared" si="4"/>
        <v>26.386039577444549</v>
      </c>
      <c r="F135" s="32">
        <v>92.881777940883595</v>
      </c>
      <c r="G135" s="27">
        <v>126.5</v>
      </c>
      <c r="H135" s="28">
        <f t="shared" si="5"/>
        <v>33.618222059116405</v>
      </c>
      <c r="I135" s="51"/>
      <c r="J135" s="35"/>
      <c r="K135" s="51"/>
      <c r="L135" s="35"/>
    </row>
    <row r="136" spans="2:12" ht="14.85" customHeight="1">
      <c r="B136" s="25">
        <v>43735</v>
      </c>
      <c r="C136" s="32">
        <v>76.211403343298727</v>
      </c>
      <c r="D136" s="27">
        <v>104.375</v>
      </c>
      <c r="E136" s="28">
        <f t="shared" si="4"/>
        <v>28.163596656701273</v>
      </c>
      <c r="F136" s="32">
        <v>96.922403885952065</v>
      </c>
      <c r="G136" s="27">
        <v>128.625</v>
      </c>
      <c r="H136" s="28">
        <f t="shared" si="5"/>
        <v>31.702596114047935</v>
      </c>
      <c r="I136" s="51"/>
      <c r="J136" s="35"/>
      <c r="K136" s="51"/>
      <c r="L136" s="35"/>
    </row>
    <row r="137" spans="2:12" ht="14.85" customHeight="1">
      <c r="B137" s="25">
        <v>43728</v>
      </c>
      <c r="C137" s="32">
        <v>79.041643547258516</v>
      </c>
      <c r="D137" s="27">
        <v>106.25</v>
      </c>
      <c r="E137" s="28">
        <f t="shared" si="4"/>
        <v>27.208356452741484</v>
      </c>
      <c r="F137" s="32">
        <v>95.314139588436987</v>
      </c>
      <c r="G137" s="27">
        <v>130.75</v>
      </c>
      <c r="H137" s="28">
        <f t="shared" si="5"/>
        <v>35.435860411563013</v>
      </c>
      <c r="I137" s="51"/>
      <c r="J137" s="35"/>
      <c r="K137" s="51"/>
      <c r="L137" s="35"/>
    </row>
    <row r="138" spans="2:12" ht="14.85" customHeight="1">
      <c r="B138" s="25">
        <v>43707</v>
      </c>
      <c r="C138" s="32">
        <v>80.035056459240863</v>
      </c>
      <c r="D138" s="27">
        <v>108.125</v>
      </c>
      <c r="E138" s="28">
        <f t="shared" si="4"/>
        <v>28.089943540759137</v>
      </c>
      <c r="F138" s="32">
        <v>100.05782555218147</v>
      </c>
      <c r="G138" s="27">
        <v>132.875</v>
      </c>
      <c r="H138" s="28">
        <f t="shared" si="5"/>
        <v>32.81717444781853</v>
      </c>
      <c r="I138" s="51"/>
      <c r="J138" s="35"/>
      <c r="K138" s="51"/>
      <c r="L138" s="35"/>
    </row>
    <row r="139" spans="2:12" ht="14.85" customHeight="1">
      <c r="B139" s="25">
        <v>43700</v>
      </c>
      <c r="C139" s="32">
        <v>84.669807468648159</v>
      </c>
      <c r="D139" s="27">
        <v>110</v>
      </c>
      <c r="E139" s="28">
        <f t="shared" si="4"/>
        <v>25.330192531351841</v>
      </c>
      <c r="F139" s="32">
        <v>102.12081893779933</v>
      </c>
      <c r="G139" s="27">
        <v>135</v>
      </c>
      <c r="H139" s="28">
        <f t="shared" si="5"/>
        <v>32.879181062200672</v>
      </c>
      <c r="I139" s="51"/>
      <c r="J139" s="35"/>
      <c r="K139" s="51"/>
      <c r="L139" s="35"/>
    </row>
    <row r="140" spans="2:12" ht="14.85" customHeight="1">
      <c r="B140" s="25">
        <v>43693</v>
      </c>
      <c r="C140" s="32">
        <v>83.590819916571178</v>
      </c>
      <c r="D140" s="27">
        <v>107.75</v>
      </c>
      <c r="E140" s="28">
        <f t="shared" si="4"/>
        <v>24.159180083428822</v>
      </c>
      <c r="F140" s="32">
        <v>104.31279500422298</v>
      </c>
      <c r="G140" s="27">
        <v>131.75</v>
      </c>
      <c r="H140" s="28">
        <f t="shared" si="5"/>
        <v>27.437204995777023</v>
      </c>
      <c r="I140" s="51"/>
      <c r="J140" s="35"/>
      <c r="K140" s="51"/>
      <c r="L140" s="35"/>
    </row>
    <row r="141" spans="2:12" ht="14.85" customHeight="1">
      <c r="B141" s="25">
        <v>43686</v>
      </c>
      <c r="C141" s="32">
        <v>82.034542012734789</v>
      </c>
      <c r="D141" s="27">
        <v>105.5</v>
      </c>
      <c r="E141" s="28">
        <f t="shared" si="4"/>
        <v>23.465457987265211</v>
      </c>
      <c r="F141" s="32">
        <v>102.36304232179727</v>
      </c>
      <c r="G141" s="27">
        <v>128.5</v>
      </c>
      <c r="H141" s="28">
        <f t="shared" si="5"/>
        <v>26.136957678202734</v>
      </c>
      <c r="I141" s="51"/>
      <c r="J141" s="35"/>
      <c r="K141" s="51"/>
      <c r="L141" s="35"/>
    </row>
    <row r="142" spans="2:12" ht="14.85" customHeight="1">
      <c r="B142" s="25">
        <v>43679</v>
      </c>
      <c r="C142" s="32">
        <v>72.856578296738491</v>
      </c>
      <c r="D142" s="27">
        <v>103.25</v>
      </c>
      <c r="E142" s="28">
        <f t="shared" si="4"/>
        <v>30.393421703261509</v>
      </c>
      <c r="F142" s="32">
        <v>92.270188678762054</v>
      </c>
      <c r="G142" s="27">
        <v>125.25</v>
      </c>
      <c r="H142" s="28">
        <f t="shared" si="5"/>
        <v>32.979811321237946</v>
      </c>
      <c r="I142" s="51"/>
      <c r="J142" s="35"/>
      <c r="K142" s="51"/>
      <c r="L142" s="35"/>
    </row>
    <row r="143" spans="2:12" ht="14.85" customHeight="1">
      <c r="B143" s="25">
        <v>43665</v>
      </c>
      <c r="C143" s="32">
        <v>69.425510915259736</v>
      </c>
      <c r="D143" s="27">
        <v>101</v>
      </c>
      <c r="E143" s="28">
        <f t="shared" si="4"/>
        <v>31.574489084740264</v>
      </c>
      <c r="F143" s="32">
        <v>91.523509654943908</v>
      </c>
      <c r="G143" s="27">
        <v>122</v>
      </c>
      <c r="H143" s="28">
        <f t="shared" si="5"/>
        <v>30.476490345056092</v>
      </c>
      <c r="I143" s="51"/>
      <c r="J143" s="35"/>
      <c r="K143" s="51"/>
      <c r="L143" s="35"/>
    </row>
    <row r="144" spans="2:12" ht="14.85" customHeight="1">
      <c r="B144" s="25">
        <v>43658</v>
      </c>
      <c r="C144" s="32">
        <v>69.600971649528688</v>
      </c>
      <c r="D144" s="27">
        <v>103.19999999999999</v>
      </c>
      <c r="E144" s="28">
        <f t="shared" si="4"/>
        <v>33.599028350471301</v>
      </c>
      <c r="F144" s="32">
        <v>91.504010010049029</v>
      </c>
      <c r="G144" s="27">
        <v>124.19999999999999</v>
      </c>
      <c r="H144" s="28">
        <f t="shared" si="5"/>
        <v>32.695989989950959</v>
      </c>
      <c r="I144" s="51"/>
      <c r="J144" s="35"/>
      <c r="K144" s="51"/>
      <c r="L144" s="35"/>
    </row>
    <row r="145" spans="2:12" ht="14.85" customHeight="1">
      <c r="B145" s="25">
        <v>43651</v>
      </c>
      <c r="C145" s="32">
        <v>76.268631441444342</v>
      </c>
      <c r="D145" s="27">
        <v>105.39999999999998</v>
      </c>
      <c r="E145" s="28">
        <f t="shared" si="4"/>
        <v>29.131368558555636</v>
      </c>
      <c r="F145" s="32">
        <v>97.150234616567005</v>
      </c>
      <c r="G145" s="27">
        <v>126.39999999999998</v>
      </c>
      <c r="H145" s="28">
        <f t="shared" si="5"/>
        <v>29.249765383432972</v>
      </c>
      <c r="I145" s="51"/>
      <c r="J145" s="35"/>
      <c r="K145" s="51"/>
      <c r="L145" s="35"/>
    </row>
    <row r="146" spans="2:12" ht="14.85" customHeight="1">
      <c r="B146" s="25">
        <v>43644</v>
      </c>
      <c r="C146" s="32">
        <v>75.221189718801483</v>
      </c>
      <c r="D146" s="27">
        <v>107.59999999999998</v>
      </c>
      <c r="E146" s="28">
        <f t="shared" si="4"/>
        <v>32.378810281198497</v>
      </c>
      <c r="F146" s="32">
        <v>96.326079515546382</v>
      </c>
      <c r="G146" s="27">
        <v>128.59999999999997</v>
      </c>
      <c r="H146" s="28">
        <f t="shared" si="5"/>
        <v>32.273920484453583</v>
      </c>
      <c r="I146" s="51"/>
      <c r="J146" s="35"/>
      <c r="K146" s="51"/>
      <c r="L146" s="35"/>
    </row>
    <row r="147" spans="2:12" ht="14.85" customHeight="1">
      <c r="B147" s="25">
        <v>43637</v>
      </c>
      <c r="C147" s="32">
        <v>80.491088587849958</v>
      </c>
      <c r="D147" s="27">
        <v>109.79999999999998</v>
      </c>
      <c r="E147" s="28">
        <f t="shared" si="4"/>
        <v>29.308911412150024</v>
      </c>
      <c r="F147" s="32">
        <v>100.78212686824084</v>
      </c>
      <c r="G147" s="27">
        <v>130.79999999999998</v>
      </c>
      <c r="H147" s="28">
        <f t="shared" si="5"/>
        <v>30.017873131759146</v>
      </c>
      <c r="I147" s="51"/>
      <c r="J147" s="35"/>
      <c r="K147" s="51"/>
      <c r="L147" s="35"/>
    </row>
    <row r="148" spans="2:12" ht="14.85" customHeight="1">
      <c r="B148" s="25">
        <v>43630</v>
      </c>
      <c r="C148" s="32">
        <v>83.878710200123393</v>
      </c>
      <c r="D148" s="27">
        <v>112</v>
      </c>
      <c r="E148" s="28">
        <f t="shared" si="4"/>
        <v>28.121289799876607</v>
      </c>
      <c r="F148" s="32">
        <v>104.83433767323952</v>
      </c>
      <c r="G148" s="27">
        <v>133</v>
      </c>
      <c r="H148" s="28">
        <f t="shared" si="5"/>
        <v>28.165662326760483</v>
      </c>
      <c r="I148" s="51"/>
      <c r="J148" s="35"/>
      <c r="K148" s="51"/>
      <c r="L148" s="35"/>
    </row>
    <row r="149" spans="2:12" ht="14.85" customHeight="1">
      <c r="B149" s="25">
        <v>43616</v>
      </c>
      <c r="C149" s="32">
        <v>86.092217227215954</v>
      </c>
      <c r="D149" s="27">
        <v>108</v>
      </c>
      <c r="E149" s="28">
        <f t="shared" si="4"/>
        <v>21.907782772784046</v>
      </c>
      <c r="F149" s="32">
        <v>111.42979825871605</v>
      </c>
      <c r="G149" s="27">
        <v>129.75</v>
      </c>
      <c r="H149" s="28">
        <f t="shared" si="5"/>
        <v>18.320201741283952</v>
      </c>
      <c r="I149" s="51"/>
      <c r="J149" s="35"/>
      <c r="K149" s="51"/>
      <c r="L149" s="35"/>
    </row>
    <row r="150" spans="2:12" ht="14.85" customHeight="1">
      <c r="B150" s="25">
        <v>43609</v>
      </c>
      <c r="C150" s="32">
        <v>82.43395353480166</v>
      </c>
      <c r="D150" s="27">
        <v>104</v>
      </c>
      <c r="E150" s="28">
        <f t="shared" si="4"/>
        <v>21.56604646519834</v>
      </c>
      <c r="F150" s="32">
        <v>108.85283500824481</v>
      </c>
      <c r="G150" s="27">
        <v>126.5</v>
      </c>
      <c r="H150" s="28">
        <f t="shared" si="5"/>
        <v>17.64716499175519</v>
      </c>
      <c r="I150" s="51"/>
      <c r="J150" s="35"/>
      <c r="K150" s="51"/>
      <c r="L150" s="35"/>
    </row>
    <row r="151" spans="2:12" ht="14.85" customHeight="1">
      <c r="B151" s="25">
        <v>43602</v>
      </c>
      <c r="C151" s="32">
        <v>79.1513709620112</v>
      </c>
      <c r="D151" s="27">
        <v>100</v>
      </c>
      <c r="E151" s="28">
        <f t="shared" si="4"/>
        <v>20.8486290379888</v>
      </c>
      <c r="F151" s="32">
        <v>104.89713998272138</v>
      </c>
      <c r="G151" s="27">
        <v>123.25</v>
      </c>
      <c r="H151" s="28">
        <f t="shared" si="5"/>
        <v>18.352860017278616</v>
      </c>
      <c r="I151" s="51"/>
      <c r="J151" s="35"/>
      <c r="K151" s="51"/>
      <c r="L151" s="35"/>
    </row>
    <row r="152" spans="2:12" ht="14.85" customHeight="1">
      <c r="B152" s="25">
        <v>43595</v>
      </c>
      <c r="C152" s="32">
        <v>76.310691328254762</v>
      </c>
      <c r="D152" s="27">
        <v>96</v>
      </c>
      <c r="E152" s="28">
        <f t="shared" si="4"/>
        <v>19.689308671745238</v>
      </c>
      <c r="F152" s="32">
        <v>99.050541961929198</v>
      </c>
      <c r="G152" s="27">
        <v>120</v>
      </c>
      <c r="H152" s="28">
        <f t="shared" si="5"/>
        <v>20.949458038070802</v>
      </c>
      <c r="I152" s="51"/>
      <c r="J152" s="35"/>
      <c r="K152" s="51"/>
      <c r="L152" s="35"/>
    </row>
    <row r="153" spans="2:12" ht="14.85" customHeight="1">
      <c r="B153" s="25">
        <v>43581</v>
      </c>
      <c r="C153" s="32">
        <v>80.351714326420165</v>
      </c>
      <c r="D153" s="27">
        <v>102</v>
      </c>
      <c r="E153" s="28">
        <f t="shared" si="4"/>
        <v>21.648285673579835</v>
      </c>
      <c r="F153" s="32">
        <v>105.38091245956561</v>
      </c>
      <c r="G153" s="27">
        <v>130</v>
      </c>
      <c r="H153" s="28">
        <f t="shared" si="5"/>
        <v>24.619087540434393</v>
      </c>
      <c r="I153" s="51"/>
      <c r="J153" s="35"/>
      <c r="K153" s="51"/>
      <c r="L153" s="35"/>
    </row>
    <row r="154" spans="2:12" ht="14.85" customHeight="1">
      <c r="B154" s="25">
        <v>43567</v>
      </c>
      <c r="C154" s="32">
        <v>82.232614080319891</v>
      </c>
      <c r="D154" s="27">
        <v>105</v>
      </c>
      <c r="E154" s="28">
        <f t="shared" si="4"/>
        <v>22.767385919680109</v>
      </c>
      <c r="F154" s="32">
        <v>108.34891980531631</v>
      </c>
      <c r="G154" s="27">
        <v>130.33333333333331</v>
      </c>
      <c r="H154" s="28">
        <f t="shared" si="5"/>
        <v>21.984413528017001</v>
      </c>
      <c r="I154" s="51"/>
      <c r="J154" s="35"/>
      <c r="K154" s="51"/>
      <c r="L154" s="28">
        <v>126.18684162645934</v>
      </c>
    </row>
    <row r="155" spans="2:12" ht="14.85" customHeight="1">
      <c r="B155" s="25">
        <v>43558</v>
      </c>
      <c r="C155" s="32">
        <v>86.910966699495418</v>
      </c>
      <c r="D155" s="27">
        <v>108</v>
      </c>
      <c r="E155" s="28">
        <f t="shared" si="4"/>
        <v>21.089033300504582</v>
      </c>
      <c r="F155" s="32">
        <v>110.03824953626871</v>
      </c>
      <c r="G155" s="27">
        <v>130.66666666666666</v>
      </c>
      <c r="H155" s="28">
        <f t="shared" si="5"/>
        <v>20.628417130397949</v>
      </c>
      <c r="I155" s="51"/>
      <c r="J155" s="35"/>
      <c r="K155" s="51"/>
      <c r="L155" s="35"/>
    </row>
    <row r="156" spans="2:12" ht="14.85" customHeight="1">
      <c r="B156" s="25">
        <v>43532</v>
      </c>
      <c r="C156" s="32">
        <v>89.5</v>
      </c>
      <c r="D156" s="27">
        <v>111</v>
      </c>
      <c r="E156" s="28">
        <f t="shared" si="4"/>
        <v>21.5</v>
      </c>
      <c r="F156" s="32">
        <v>110</v>
      </c>
      <c r="G156" s="27">
        <v>131</v>
      </c>
      <c r="H156" s="28">
        <f t="shared" si="5"/>
        <v>21</v>
      </c>
      <c r="I156" s="51"/>
      <c r="J156" s="35"/>
      <c r="K156" s="51"/>
      <c r="L156" s="35"/>
    </row>
    <row r="157" spans="2:12" ht="14.85" customHeight="1">
      <c r="B157" s="25">
        <v>43525</v>
      </c>
      <c r="C157" s="32">
        <v>88.5</v>
      </c>
      <c r="D157" s="27">
        <v>112.79999999999998</v>
      </c>
      <c r="E157" s="28">
        <f t="shared" si="4"/>
        <v>24.299999999999983</v>
      </c>
      <c r="F157" s="32">
        <v>110</v>
      </c>
      <c r="G157" s="27">
        <v>133.99999999999997</v>
      </c>
      <c r="H157" s="28">
        <f t="shared" si="5"/>
        <v>23.999999999999972</v>
      </c>
      <c r="I157" s="51"/>
      <c r="J157" s="35"/>
      <c r="K157" s="51"/>
      <c r="L157" s="35"/>
    </row>
    <row r="158" spans="2:12" ht="14.85" customHeight="1">
      <c r="B158" s="25">
        <v>43518</v>
      </c>
      <c r="C158" s="32">
        <v>88.540539934889793</v>
      </c>
      <c r="D158" s="27">
        <v>114.59999999999998</v>
      </c>
      <c r="E158" s="28">
        <f t="shared" si="4"/>
        <v>26.059460065110187</v>
      </c>
      <c r="F158" s="32">
        <v>111.48027695702417</v>
      </c>
      <c r="G158" s="27">
        <v>136.99999999999994</v>
      </c>
      <c r="H158" s="28">
        <f t="shared" si="5"/>
        <v>25.51972304297577</v>
      </c>
      <c r="I158" s="51"/>
      <c r="J158" s="35"/>
      <c r="K158" s="47">
        <v>108.23871019677178</v>
      </c>
      <c r="L158" s="35"/>
    </row>
    <row r="159" spans="2:12" ht="14.85" customHeight="1">
      <c r="B159" s="25">
        <v>43511</v>
      </c>
      <c r="C159" s="32">
        <v>92.432063664371981</v>
      </c>
      <c r="D159" s="27">
        <v>116.39999999999998</v>
      </c>
      <c r="E159" s="28">
        <f t="shared" si="4"/>
        <v>23.967936335627996</v>
      </c>
      <c r="F159" s="32">
        <v>115.76020293463824</v>
      </c>
      <c r="G159" s="27">
        <v>139.99999999999994</v>
      </c>
      <c r="H159" s="28">
        <f t="shared" si="5"/>
        <v>24.239797065361699</v>
      </c>
      <c r="I159" s="51"/>
      <c r="J159" s="35"/>
      <c r="K159" s="51"/>
      <c r="L159" s="35"/>
    </row>
    <row r="160" spans="2:12" ht="14.85" customHeight="1">
      <c r="B160" s="25">
        <v>43504</v>
      </c>
      <c r="C160" s="32">
        <v>93</v>
      </c>
      <c r="D160" s="27">
        <v>118.19999999999999</v>
      </c>
      <c r="E160" s="28">
        <f t="shared" si="4"/>
        <v>25.199999999999989</v>
      </c>
      <c r="F160" s="32">
        <v>117</v>
      </c>
      <c r="G160" s="27">
        <v>142.99999999999997</v>
      </c>
      <c r="H160" s="28">
        <f t="shared" si="5"/>
        <v>25.999999999999972</v>
      </c>
      <c r="I160" s="51"/>
      <c r="J160" s="35"/>
      <c r="K160" s="51"/>
      <c r="L160" s="35"/>
    </row>
    <row r="161" spans="2:12" ht="14.85" customHeight="1">
      <c r="B161" s="25">
        <v>43497</v>
      </c>
      <c r="C161" s="32">
        <v>94.5</v>
      </c>
      <c r="D161" s="27">
        <v>120</v>
      </c>
      <c r="E161" s="28">
        <f t="shared" si="4"/>
        <v>25.5</v>
      </c>
      <c r="F161" s="32">
        <v>119.5</v>
      </c>
      <c r="G161" s="27">
        <v>146</v>
      </c>
      <c r="H161" s="28">
        <f t="shared" si="5"/>
        <v>26.5</v>
      </c>
      <c r="I161" s="51"/>
      <c r="J161" s="35"/>
      <c r="K161" s="51"/>
      <c r="L161" s="35"/>
    </row>
    <row r="162" spans="2:12" ht="14.85" customHeight="1">
      <c r="B162" s="25">
        <v>43490</v>
      </c>
      <c r="C162" s="32">
        <v>110</v>
      </c>
      <c r="D162" s="27">
        <v>133</v>
      </c>
      <c r="E162" s="28">
        <f t="shared" si="4"/>
        <v>23</v>
      </c>
      <c r="F162" s="32">
        <v>132.5</v>
      </c>
      <c r="G162" s="27">
        <v>158</v>
      </c>
      <c r="H162" s="28">
        <f t="shared" si="5"/>
        <v>25.5</v>
      </c>
      <c r="I162" s="51"/>
      <c r="J162" s="35"/>
      <c r="K162" s="51"/>
      <c r="L162" s="35"/>
    </row>
    <row r="163" spans="2:12" ht="14.85" customHeight="1">
      <c r="B163" s="25">
        <v>43483</v>
      </c>
      <c r="C163" s="32">
        <v>114.5</v>
      </c>
      <c r="D163" s="27">
        <v>146</v>
      </c>
      <c r="E163" s="28">
        <f t="shared" si="4"/>
        <v>31.5</v>
      </c>
      <c r="F163" s="32">
        <v>137</v>
      </c>
      <c r="G163" s="27">
        <v>170</v>
      </c>
      <c r="H163" s="28">
        <f t="shared" si="5"/>
        <v>33</v>
      </c>
      <c r="I163" s="51"/>
      <c r="J163" s="35"/>
      <c r="K163" s="51"/>
      <c r="L163" s="35"/>
    </row>
    <row r="164" spans="2:12" ht="14.85" customHeight="1">
      <c r="B164" s="25">
        <v>43476</v>
      </c>
      <c r="C164" s="32">
        <v>137</v>
      </c>
      <c r="D164" s="27">
        <v>159</v>
      </c>
      <c r="E164" s="28">
        <f t="shared" si="4"/>
        <v>22</v>
      </c>
      <c r="F164" s="32">
        <v>159.5</v>
      </c>
      <c r="G164" s="27">
        <v>182</v>
      </c>
      <c r="H164" s="28">
        <f t="shared" si="5"/>
        <v>22.5</v>
      </c>
      <c r="I164" s="51"/>
      <c r="J164" s="35"/>
      <c r="K164" s="51"/>
      <c r="L164" s="35"/>
    </row>
    <row r="165" spans="2:12" ht="14.85" customHeight="1">
      <c r="B165" s="25">
        <v>43472</v>
      </c>
      <c r="C165" s="32">
        <v>117</v>
      </c>
      <c r="D165" s="27">
        <v>139</v>
      </c>
      <c r="E165" s="28">
        <f t="shared" si="4"/>
        <v>22</v>
      </c>
      <c r="F165" s="32">
        <v>135</v>
      </c>
      <c r="G165" s="27">
        <v>157</v>
      </c>
      <c r="H165" s="28">
        <f t="shared" si="5"/>
        <v>22</v>
      </c>
      <c r="I165" s="51"/>
      <c r="J165" s="35"/>
      <c r="K165" s="51"/>
      <c r="L165" s="35"/>
    </row>
    <row r="166" spans="2:12" ht="14.85" customHeight="1">
      <c r="B166" s="25">
        <v>43455</v>
      </c>
      <c r="C166" s="32">
        <v>121</v>
      </c>
      <c r="D166" s="27">
        <v>134.19999999999999</v>
      </c>
      <c r="E166" s="28">
        <f t="shared" si="4"/>
        <v>13.199999999999989</v>
      </c>
      <c r="F166" s="32">
        <v>136</v>
      </c>
      <c r="G166" s="27">
        <v>152.39999999999998</v>
      </c>
      <c r="H166" s="28">
        <f t="shared" si="5"/>
        <v>16.399999999999977</v>
      </c>
      <c r="I166" s="51"/>
      <c r="J166" s="35"/>
      <c r="K166" s="51"/>
      <c r="L166" s="35"/>
    </row>
    <row r="167" spans="2:12" ht="14.85" customHeight="1">
      <c r="B167" s="25">
        <v>43447</v>
      </c>
      <c r="C167" s="32">
        <v>98</v>
      </c>
      <c r="D167" s="27">
        <v>129.39999999999998</v>
      </c>
      <c r="E167" s="28">
        <f t="shared" si="4"/>
        <v>31.399999999999977</v>
      </c>
      <c r="F167" s="32">
        <v>115.5</v>
      </c>
      <c r="G167" s="27">
        <v>147.79999999999995</v>
      </c>
      <c r="H167" s="28">
        <f t="shared" si="5"/>
        <v>32.299999999999955</v>
      </c>
      <c r="I167" s="51"/>
      <c r="J167" s="35"/>
      <c r="K167" s="51"/>
      <c r="L167" s="35"/>
    </row>
    <row r="168" spans="2:12" ht="14.85" customHeight="1">
      <c r="B168" s="25">
        <v>43437</v>
      </c>
      <c r="C168" s="32">
        <v>99</v>
      </c>
      <c r="D168" s="27">
        <v>124.59999999999998</v>
      </c>
      <c r="E168" s="28">
        <f t="shared" si="4"/>
        <v>25.59999999999998</v>
      </c>
      <c r="F168" s="32">
        <v>116.5</v>
      </c>
      <c r="G168" s="27">
        <v>143.19999999999996</v>
      </c>
      <c r="H168" s="28">
        <f t="shared" si="5"/>
        <v>26.69999999999996</v>
      </c>
      <c r="I168" s="47">
        <v>97.891016196483932</v>
      </c>
      <c r="J168" s="35"/>
      <c r="K168" s="51"/>
      <c r="L168" s="35"/>
    </row>
    <row r="169" spans="2:12" ht="14.85" customHeight="1">
      <c r="B169" s="25">
        <v>43427</v>
      </c>
      <c r="C169" s="32">
        <v>93</v>
      </c>
      <c r="D169" s="27">
        <v>120</v>
      </c>
      <c r="E169" s="28">
        <f t="shared" si="4"/>
        <v>27</v>
      </c>
      <c r="F169" s="32">
        <v>112</v>
      </c>
      <c r="G169" s="27">
        <v>139</v>
      </c>
      <c r="H169" s="28">
        <f t="shared" si="5"/>
        <v>27</v>
      </c>
      <c r="I169" s="47"/>
      <c r="J169" s="35"/>
      <c r="K169" s="51"/>
      <c r="L169" s="35"/>
    </row>
    <row r="170" spans="2:12" ht="14.85" customHeight="1">
      <c r="B170" s="25">
        <v>43420</v>
      </c>
      <c r="C170" s="32">
        <v>89</v>
      </c>
      <c r="D170" s="27">
        <v>115</v>
      </c>
      <c r="E170" s="28">
        <f t="shared" si="4"/>
        <v>26</v>
      </c>
      <c r="F170" s="32">
        <v>107</v>
      </c>
      <c r="G170" s="27">
        <v>134</v>
      </c>
      <c r="H170" s="28">
        <f t="shared" si="5"/>
        <v>27</v>
      </c>
      <c r="I170" s="51"/>
      <c r="J170" s="35"/>
      <c r="K170" s="51"/>
      <c r="L170" s="35"/>
    </row>
    <row r="171" spans="2:12" ht="14.85" customHeight="1">
      <c r="B171" s="25">
        <v>43406</v>
      </c>
      <c r="C171" s="32">
        <v>80.5</v>
      </c>
      <c r="D171" s="27">
        <v>108.99999999999997</v>
      </c>
      <c r="E171" s="28">
        <f t="shared" si="4"/>
        <v>28.499999999999972</v>
      </c>
      <c r="F171" s="32">
        <v>101.5</v>
      </c>
      <c r="G171" s="27">
        <v>128.79999999999995</v>
      </c>
      <c r="H171" s="28">
        <f t="shared" si="5"/>
        <v>27.299999999999955</v>
      </c>
      <c r="I171" s="51"/>
      <c r="J171" s="35"/>
      <c r="K171" s="51"/>
      <c r="L171" s="35"/>
    </row>
    <row r="172" spans="2:12" ht="14.85" customHeight="1">
      <c r="B172" s="25">
        <v>43399</v>
      </c>
      <c r="C172" s="32">
        <v>82.5</v>
      </c>
      <c r="D172" s="27">
        <v>105.99999999999997</v>
      </c>
      <c r="E172" s="28">
        <f t="shared" si="4"/>
        <v>23.499999999999972</v>
      </c>
      <c r="F172" s="32">
        <v>102.5</v>
      </c>
      <c r="G172" s="27">
        <v>126.19999999999996</v>
      </c>
      <c r="H172" s="28">
        <f t="shared" si="5"/>
        <v>23.69999999999996</v>
      </c>
      <c r="I172" s="51"/>
      <c r="J172" s="35"/>
      <c r="K172" s="51"/>
      <c r="L172" s="35"/>
    </row>
    <row r="173" spans="2:12" ht="14.85" customHeight="1">
      <c r="B173" s="25">
        <v>43392</v>
      </c>
      <c r="C173" s="32">
        <v>82.5</v>
      </c>
      <c r="D173" s="27">
        <v>102.99999999999999</v>
      </c>
      <c r="E173" s="28">
        <f t="shared" si="4"/>
        <v>20.499999999999986</v>
      </c>
      <c r="F173" s="32">
        <v>102.5</v>
      </c>
      <c r="G173" s="27">
        <v>123.59999999999998</v>
      </c>
      <c r="H173" s="28">
        <f t="shared" si="5"/>
        <v>21.09999999999998</v>
      </c>
      <c r="I173" s="51"/>
      <c r="J173" s="35"/>
      <c r="K173" s="51"/>
      <c r="L173" s="35"/>
    </row>
    <row r="174" spans="2:12" ht="14.85" customHeight="1">
      <c r="B174" s="25">
        <v>43385</v>
      </c>
      <c r="C174" s="32">
        <v>79</v>
      </c>
      <c r="D174" s="27">
        <v>100</v>
      </c>
      <c r="E174" s="28">
        <f t="shared" si="4"/>
        <v>21</v>
      </c>
      <c r="F174" s="32">
        <v>100</v>
      </c>
      <c r="G174" s="27">
        <v>121</v>
      </c>
      <c r="H174" s="28">
        <f t="shared" si="5"/>
        <v>21</v>
      </c>
      <c r="I174" s="51"/>
      <c r="J174" s="35"/>
      <c r="K174" s="51"/>
      <c r="L174" s="35"/>
    </row>
    <row r="175" spans="2:12" ht="14.85" customHeight="1">
      <c r="B175" s="25">
        <v>43378</v>
      </c>
      <c r="C175" s="32">
        <v>70</v>
      </c>
      <c r="D175" s="27">
        <v>101.14285714285712</v>
      </c>
      <c r="E175" s="28">
        <f t="shared" si="4"/>
        <v>31.142857142857125</v>
      </c>
      <c r="F175" s="32">
        <v>102</v>
      </c>
      <c r="G175" s="27">
        <v>122.49999999999997</v>
      </c>
      <c r="H175" s="28">
        <f t="shared" si="5"/>
        <v>20.499999999999972</v>
      </c>
      <c r="I175" s="51"/>
      <c r="J175" s="35"/>
      <c r="K175" s="51"/>
      <c r="L175" s="35"/>
    </row>
    <row r="176" spans="2:12" s="56" customFormat="1" ht="14.85" customHeight="1">
      <c r="B176" s="52">
        <v>43371</v>
      </c>
      <c r="C176" s="53">
        <v>70</v>
      </c>
      <c r="D176" s="54">
        <v>102.28571428571425</v>
      </c>
      <c r="E176" s="34">
        <f t="shared" si="4"/>
        <v>32.285714285714249</v>
      </c>
      <c r="F176" s="53">
        <v>102</v>
      </c>
      <c r="G176" s="54">
        <v>123.99999999999996</v>
      </c>
      <c r="H176" s="34">
        <f t="shared" si="5"/>
        <v>21.999999999999957</v>
      </c>
      <c r="I176" s="55"/>
      <c r="J176" s="35"/>
      <c r="K176" s="55"/>
      <c r="L176" s="35"/>
    </row>
    <row r="177" spans="2:12" s="56" customFormat="1" ht="14.85" customHeight="1">
      <c r="B177" s="52">
        <v>43364</v>
      </c>
      <c r="C177" s="53">
        <v>82</v>
      </c>
      <c r="D177" s="54">
        <v>103.42857142857139</v>
      </c>
      <c r="E177" s="34">
        <f t="shared" si="4"/>
        <v>21.428571428571388</v>
      </c>
      <c r="F177" s="53">
        <v>101</v>
      </c>
      <c r="G177" s="54">
        <v>125.49999999999994</v>
      </c>
      <c r="H177" s="34">
        <f t="shared" si="5"/>
        <v>24.499999999999943</v>
      </c>
      <c r="I177" s="55"/>
      <c r="J177" s="35"/>
      <c r="K177" s="55"/>
      <c r="L177" s="35"/>
    </row>
    <row r="178" spans="2:12" s="56" customFormat="1" ht="14.85" customHeight="1">
      <c r="B178" s="52">
        <v>43360</v>
      </c>
      <c r="C178" s="53">
        <v>86.5</v>
      </c>
      <c r="D178" s="54">
        <v>104.57142857142853</v>
      </c>
      <c r="E178" s="34">
        <f t="shared" si="4"/>
        <v>18.071428571428527</v>
      </c>
      <c r="F178" s="53">
        <v>106.5</v>
      </c>
      <c r="G178" s="54">
        <v>126.99999999999994</v>
      </c>
      <c r="H178" s="34">
        <f t="shared" si="5"/>
        <v>20.499999999999943</v>
      </c>
      <c r="I178" s="55"/>
      <c r="J178" s="35"/>
      <c r="K178" s="55"/>
      <c r="L178" s="35"/>
    </row>
    <row r="179" spans="2:12" s="56" customFormat="1" ht="14.85" customHeight="1">
      <c r="B179" s="52">
        <v>43350</v>
      </c>
      <c r="C179" s="53">
        <v>90</v>
      </c>
      <c r="D179" s="54">
        <v>105.71428571428568</v>
      </c>
      <c r="E179" s="34">
        <f t="shared" si="4"/>
        <v>15.71428571428568</v>
      </c>
      <c r="F179" s="53">
        <v>109</v>
      </c>
      <c r="G179" s="54">
        <v>128.49999999999994</v>
      </c>
      <c r="H179" s="34">
        <f t="shared" si="5"/>
        <v>19.499999999999943</v>
      </c>
      <c r="I179" s="55"/>
      <c r="J179" s="35"/>
      <c r="K179" s="55"/>
      <c r="L179" s="35"/>
    </row>
    <row r="180" spans="2:12" s="56" customFormat="1" ht="14.85" customHeight="1">
      <c r="B180" s="52">
        <v>43343</v>
      </c>
      <c r="C180" s="53">
        <v>89</v>
      </c>
      <c r="D180" s="54">
        <v>106.85714285714283</v>
      </c>
      <c r="E180" s="34">
        <f t="shared" si="4"/>
        <v>17.857142857142833</v>
      </c>
      <c r="F180" s="53">
        <v>111.5</v>
      </c>
      <c r="G180" s="54">
        <v>129.99999999999997</v>
      </c>
      <c r="H180" s="34">
        <f t="shared" si="5"/>
        <v>18.499999999999972</v>
      </c>
      <c r="I180" s="55"/>
      <c r="J180" s="35"/>
      <c r="K180" s="55"/>
      <c r="L180" s="35"/>
    </row>
    <row r="181" spans="2:12" s="56" customFormat="1" ht="14.85" customHeight="1">
      <c r="B181" s="52">
        <v>43329</v>
      </c>
      <c r="C181" s="53">
        <v>91</v>
      </c>
      <c r="D181" s="54">
        <v>108</v>
      </c>
      <c r="E181" s="34">
        <f t="shared" si="4"/>
        <v>17</v>
      </c>
      <c r="F181" s="53">
        <v>111</v>
      </c>
      <c r="G181" s="54">
        <v>131.5</v>
      </c>
      <c r="H181" s="34">
        <f t="shared" si="5"/>
        <v>20.5</v>
      </c>
      <c r="I181" s="55"/>
      <c r="J181" s="35"/>
      <c r="K181" s="55"/>
      <c r="L181" s="35"/>
    </row>
    <row r="182" spans="2:12" s="56" customFormat="1" ht="14.85" customHeight="1">
      <c r="B182" s="52">
        <v>43322</v>
      </c>
      <c r="C182" s="53">
        <v>86</v>
      </c>
      <c r="D182" s="54">
        <v>106.41666666666666</v>
      </c>
      <c r="E182" s="34">
        <f t="shared" si="4"/>
        <v>20.416666666666657</v>
      </c>
      <c r="F182" s="53">
        <v>108</v>
      </c>
      <c r="G182" s="54">
        <v>130.49999999999997</v>
      </c>
      <c r="H182" s="34">
        <f t="shared" si="5"/>
        <v>22.499999999999972</v>
      </c>
      <c r="I182" s="55"/>
      <c r="J182" s="35"/>
      <c r="K182" s="55"/>
      <c r="L182" s="35"/>
    </row>
    <row r="183" spans="2:12" s="56" customFormat="1" ht="14.85" customHeight="1">
      <c r="B183" s="52">
        <v>43315</v>
      </c>
      <c r="C183" s="53">
        <v>91</v>
      </c>
      <c r="D183" s="54">
        <v>104.83333333333331</v>
      </c>
      <c r="E183" s="34">
        <f t="shared" si="4"/>
        <v>13.833333333333314</v>
      </c>
      <c r="F183" s="53">
        <v>114</v>
      </c>
      <c r="G183" s="54">
        <v>129.49999999999994</v>
      </c>
      <c r="H183" s="34">
        <f t="shared" si="5"/>
        <v>15.499999999999943</v>
      </c>
      <c r="I183" s="55"/>
      <c r="J183" s="35"/>
      <c r="K183" s="55"/>
      <c r="L183" s="35"/>
    </row>
    <row r="184" spans="2:12" s="56" customFormat="1" ht="14.85" customHeight="1">
      <c r="B184" s="52">
        <v>43308</v>
      </c>
      <c r="C184" s="53">
        <v>93</v>
      </c>
      <c r="D184" s="54">
        <v>103.24999999999997</v>
      </c>
      <c r="E184" s="34">
        <f t="shared" si="4"/>
        <v>10.249999999999972</v>
      </c>
      <c r="F184" s="53">
        <v>114</v>
      </c>
      <c r="G184" s="54">
        <v>128.49999999999994</v>
      </c>
      <c r="H184" s="34">
        <f t="shared" si="5"/>
        <v>14.499999999999943</v>
      </c>
      <c r="I184" s="55"/>
      <c r="J184" s="35"/>
      <c r="K184" s="55"/>
      <c r="L184" s="35"/>
    </row>
    <row r="185" spans="2:12" s="56" customFormat="1" ht="14.85" customHeight="1">
      <c r="B185" s="52">
        <v>43301</v>
      </c>
      <c r="C185" s="53">
        <v>93.5</v>
      </c>
      <c r="D185" s="54">
        <v>101.66666666666664</v>
      </c>
      <c r="E185" s="34">
        <f t="shared" si="4"/>
        <v>8.166666666666643</v>
      </c>
      <c r="F185" s="53">
        <v>119</v>
      </c>
      <c r="G185" s="54">
        <v>127.49999999999996</v>
      </c>
      <c r="H185" s="34">
        <f t="shared" si="5"/>
        <v>8.4999999999999574</v>
      </c>
      <c r="I185" s="55"/>
      <c r="J185" s="35"/>
      <c r="K185" s="55"/>
      <c r="L185" s="35"/>
    </row>
    <row r="186" spans="2:12" s="56" customFormat="1" ht="14.85" customHeight="1">
      <c r="B186" s="52">
        <v>43293</v>
      </c>
      <c r="C186" s="53">
        <v>84.5</v>
      </c>
      <c r="D186" s="54">
        <v>100.08333333333331</v>
      </c>
      <c r="E186" s="34">
        <f t="shared" si="4"/>
        <v>15.583333333333314</v>
      </c>
      <c r="F186" s="53">
        <v>108.5</v>
      </c>
      <c r="G186" s="54">
        <v>126.49999999999997</v>
      </c>
      <c r="H186" s="34">
        <f t="shared" si="5"/>
        <v>17.999999999999972</v>
      </c>
      <c r="I186" s="55"/>
      <c r="J186" s="35"/>
      <c r="K186" s="55"/>
      <c r="L186" s="35"/>
    </row>
    <row r="187" spans="2:12" s="56" customFormat="1" ht="14.85" customHeight="1">
      <c r="B187" s="52">
        <v>43287</v>
      </c>
      <c r="C187" s="53">
        <v>85</v>
      </c>
      <c r="D187" s="54">
        <v>98.5</v>
      </c>
      <c r="E187" s="34">
        <f t="shared" si="4"/>
        <v>13.5</v>
      </c>
      <c r="F187" s="53">
        <v>111</v>
      </c>
      <c r="G187" s="54">
        <v>125.5</v>
      </c>
      <c r="H187" s="34">
        <f t="shared" si="5"/>
        <v>14.5</v>
      </c>
      <c r="I187" s="55"/>
      <c r="J187" s="35"/>
      <c r="K187" s="55"/>
      <c r="L187" s="35"/>
    </row>
    <row r="188" spans="2:12" s="56" customFormat="1" ht="14.85" customHeight="1">
      <c r="B188" s="52">
        <v>43280</v>
      </c>
      <c r="C188" s="53">
        <v>81.5</v>
      </c>
      <c r="D188" s="54">
        <v>95.714285714285737</v>
      </c>
      <c r="E188" s="34">
        <f t="shared" si="4"/>
        <v>14.214285714285737</v>
      </c>
      <c r="F188" s="53">
        <v>106.5</v>
      </c>
      <c r="G188" s="54">
        <v>123.28571428571431</v>
      </c>
      <c r="H188" s="34">
        <f t="shared" si="5"/>
        <v>16.785714285714306</v>
      </c>
      <c r="I188" s="55"/>
      <c r="J188" s="35"/>
      <c r="K188" s="55"/>
      <c r="L188" s="35"/>
    </row>
    <row r="189" spans="2:12" s="56" customFormat="1" ht="14.85" customHeight="1">
      <c r="B189" s="52">
        <v>43273</v>
      </c>
      <c r="C189" s="53">
        <v>80.5</v>
      </c>
      <c r="D189" s="54">
        <v>92.928571428571473</v>
      </c>
      <c r="E189" s="34">
        <f t="shared" si="4"/>
        <v>12.428571428571473</v>
      </c>
      <c r="F189" s="53">
        <v>103</v>
      </c>
      <c r="G189" s="54">
        <v>121.07142857142861</v>
      </c>
      <c r="H189" s="34">
        <f t="shared" si="5"/>
        <v>18.071428571428612</v>
      </c>
      <c r="I189" s="55"/>
      <c r="J189" s="35"/>
      <c r="K189" s="55"/>
      <c r="L189" s="35"/>
    </row>
    <row r="190" spans="2:12" s="56" customFormat="1" ht="14.85" customHeight="1">
      <c r="B190" s="52">
        <v>43266</v>
      </c>
      <c r="C190" s="53">
        <v>73.5</v>
      </c>
      <c r="D190" s="54">
        <v>90.142857142857196</v>
      </c>
      <c r="E190" s="34">
        <f t="shared" si="4"/>
        <v>16.642857142857196</v>
      </c>
      <c r="F190" s="53">
        <v>100.5</v>
      </c>
      <c r="G190" s="54">
        <v>118.8571428571429</v>
      </c>
      <c r="H190" s="34">
        <f t="shared" si="5"/>
        <v>18.357142857142904</v>
      </c>
      <c r="I190" s="55"/>
      <c r="J190" s="35"/>
      <c r="K190" s="44">
        <v>97.082360161116625</v>
      </c>
      <c r="L190" s="35"/>
    </row>
    <row r="191" spans="2:12" s="56" customFormat="1" ht="14.85" customHeight="1">
      <c r="B191" s="52">
        <v>43259</v>
      </c>
      <c r="C191" s="53">
        <v>69.5</v>
      </c>
      <c r="D191" s="54">
        <v>87.357142857142904</v>
      </c>
      <c r="E191" s="34">
        <f t="shared" si="4"/>
        <v>17.857142857142904</v>
      </c>
      <c r="F191" s="53">
        <v>96.5</v>
      </c>
      <c r="G191" s="54">
        <v>116.6428571428572</v>
      </c>
      <c r="H191" s="34">
        <f t="shared" si="5"/>
        <v>20.142857142857196</v>
      </c>
      <c r="I191" s="55"/>
      <c r="J191" s="35"/>
      <c r="K191" s="55"/>
      <c r="L191" s="35"/>
    </row>
    <row r="192" spans="2:12" s="56" customFormat="1" ht="14.85" customHeight="1">
      <c r="B192" s="52">
        <v>43252</v>
      </c>
      <c r="C192" s="53">
        <v>68.5</v>
      </c>
      <c r="D192" s="54">
        <v>84.571428571428612</v>
      </c>
      <c r="E192" s="34">
        <f t="shared" si="4"/>
        <v>16.071428571428612</v>
      </c>
      <c r="F192" s="53">
        <v>95.5</v>
      </c>
      <c r="G192" s="54">
        <v>114.42857142857147</v>
      </c>
      <c r="H192" s="34">
        <f t="shared" si="5"/>
        <v>18.928571428571473</v>
      </c>
      <c r="I192" s="55"/>
      <c r="J192" s="35"/>
      <c r="K192" s="55"/>
      <c r="L192" s="35"/>
    </row>
    <row r="193" spans="2:12" s="56" customFormat="1" ht="14.85" customHeight="1">
      <c r="B193" s="52">
        <v>43245</v>
      </c>
      <c r="C193" s="53">
        <v>68.5</v>
      </c>
      <c r="D193" s="54">
        <v>81.785714285714306</v>
      </c>
      <c r="E193" s="34">
        <f t="shared" si="4"/>
        <v>13.285714285714306</v>
      </c>
      <c r="F193" s="53">
        <v>98</v>
      </c>
      <c r="G193" s="54">
        <v>112.21428571428574</v>
      </c>
      <c r="H193" s="34">
        <f t="shared" si="5"/>
        <v>14.214285714285737</v>
      </c>
      <c r="I193" s="55"/>
      <c r="J193" s="35"/>
      <c r="K193" s="55"/>
      <c r="L193" s="35"/>
    </row>
    <row r="194" spans="2:12" s="56" customFormat="1" ht="14.85" customHeight="1">
      <c r="B194" s="52">
        <v>43238</v>
      </c>
      <c r="C194" s="53">
        <v>67</v>
      </c>
      <c r="D194" s="54">
        <v>79</v>
      </c>
      <c r="E194" s="34">
        <f t="shared" si="4"/>
        <v>12</v>
      </c>
      <c r="F194" s="53">
        <v>98</v>
      </c>
      <c r="G194" s="54">
        <v>110</v>
      </c>
      <c r="H194" s="34">
        <f t="shared" si="5"/>
        <v>12</v>
      </c>
      <c r="I194" s="55"/>
      <c r="J194" s="35"/>
      <c r="K194" s="55"/>
      <c r="L194" s="35"/>
    </row>
    <row r="195" spans="2:12" s="56" customFormat="1" ht="14.85" customHeight="1">
      <c r="B195" s="52">
        <v>43231</v>
      </c>
      <c r="C195" s="53">
        <v>68</v>
      </c>
      <c r="D195" s="54">
        <v>82.4</v>
      </c>
      <c r="E195" s="34">
        <f t="shared" si="4"/>
        <v>14.400000000000006</v>
      </c>
      <c r="F195" s="53">
        <v>91</v>
      </c>
      <c r="G195" s="54">
        <v>110.80000000000001</v>
      </c>
      <c r="H195" s="34">
        <f t="shared" si="5"/>
        <v>19.800000000000011</v>
      </c>
      <c r="I195" s="44">
        <v>65.383102972345256</v>
      </c>
      <c r="J195" s="35"/>
      <c r="K195" s="44">
        <v>95.382415090515607</v>
      </c>
      <c r="L195" s="35"/>
    </row>
    <row r="196" spans="2:12" s="56" customFormat="1" ht="14.85" customHeight="1">
      <c r="B196" s="52">
        <v>43224</v>
      </c>
      <c r="C196" s="53">
        <v>71.5</v>
      </c>
      <c r="D196" s="54">
        <v>85.800000000000011</v>
      </c>
      <c r="E196" s="34">
        <f t="shared" si="4"/>
        <v>14.300000000000011</v>
      </c>
      <c r="F196" s="53">
        <v>93</v>
      </c>
      <c r="G196" s="54">
        <v>111.60000000000002</v>
      </c>
      <c r="H196" s="34">
        <f t="shared" si="5"/>
        <v>18.600000000000023</v>
      </c>
      <c r="I196" s="55"/>
      <c r="J196" s="35"/>
      <c r="K196" s="55"/>
      <c r="L196" s="35"/>
    </row>
    <row r="197" spans="2:12" s="56" customFormat="1" ht="14.85" customHeight="1">
      <c r="B197" s="52">
        <v>43217</v>
      </c>
      <c r="C197" s="53">
        <v>71.5</v>
      </c>
      <c r="D197" s="54">
        <v>89.200000000000017</v>
      </c>
      <c r="E197" s="34">
        <f t="shared" si="4"/>
        <v>17.700000000000017</v>
      </c>
      <c r="F197" s="53">
        <v>93</v>
      </c>
      <c r="G197" s="54">
        <v>112.40000000000002</v>
      </c>
      <c r="H197" s="34">
        <f t="shared" si="5"/>
        <v>19.40000000000002</v>
      </c>
      <c r="I197" s="55"/>
      <c r="J197" s="35"/>
      <c r="K197" s="55"/>
      <c r="L197" s="35"/>
    </row>
    <row r="198" spans="2:12" s="56" customFormat="1" ht="14.85" customHeight="1">
      <c r="B198" s="52">
        <v>43210</v>
      </c>
      <c r="C198" s="53">
        <v>71.5</v>
      </c>
      <c r="D198" s="54">
        <v>83</v>
      </c>
      <c r="E198" s="34">
        <f t="shared" ref="E198:E261" si="6">D198-C198</f>
        <v>11.5</v>
      </c>
      <c r="F198" s="53">
        <v>93</v>
      </c>
      <c r="G198" s="54">
        <v>104</v>
      </c>
      <c r="H198" s="34">
        <f t="shared" ref="H198:H261" si="7">G198-F198</f>
        <v>11</v>
      </c>
      <c r="I198" s="55"/>
      <c r="J198" s="35"/>
      <c r="K198" s="55"/>
      <c r="L198" s="35"/>
    </row>
    <row r="199" spans="2:12" s="56" customFormat="1" ht="14.85" customHeight="1">
      <c r="B199" s="52">
        <v>43196</v>
      </c>
      <c r="C199" s="53">
        <v>82.5</v>
      </c>
      <c r="D199" s="54">
        <v>96</v>
      </c>
      <c r="E199" s="34">
        <f t="shared" si="6"/>
        <v>13.5</v>
      </c>
      <c r="F199" s="53">
        <v>101</v>
      </c>
      <c r="G199" s="54">
        <v>114</v>
      </c>
      <c r="H199" s="34">
        <f t="shared" si="7"/>
        <v>13</v>
      </c>
      <c r="I199" s="55"/>
      <c r="J199" s="35"/>
      <c r="K199" s="55"/>
      <c r="L199" s="35"/>
    </row>
    <row r="200" spans="2:12" s="56" customFormat="1" ht="14.85" customHeight="1">
      <c r="B200" s="52">
        <v>43188</v>
      </c>
      <c r="C200" s="53">
        <v>78.5</v>
      </c>
      <c r="D200" s="54">
        <v>96</v>
      </c>
      <c r="E200" s="34">
        <f t="shared" si="6"/>
        <v>17.5</v>
      </c>
      <c r="F200" s="53">
        <v>98</v>
      </c>
      <c r="G200" s="54">
        <v>114</v>
      </c>
      <c r="H200" s="34">
        <f t="shared" si="7"/>
        <v>16</v>
      </c>
      <c r="I200" s="55"/>
      <c r="J200" s="35"/>
      <c r="K200" s="55"/>
      <c r="L200" s="35"/>
    </row>
    <row r="201" spans="2:12" s="56" customFormat="1" ht="14.85" customHeight="1">
      <c r="B201" s="52">
        <v>43178</v>
      </c>
      <c r="C201" s="53">
        <v>64</v>
      </c>
      <c r="D201" s="54">
        <v>83.200000000000017</v>
      </c>
      <c r="E201" s="34">
        <f t="shared" si="6"/>
        <v>19.200000000000017</v>
      </c>
      <c r="F201" s="53">
        <v>85.5</v>
      </c>
      <c r="G201" s="54">
        <v>103.20000000000002</v>
      </c>
      <c r="H201" s="34">
        <f t="shared" si="7"/>
        <v>17.700000000000017</v>
      </c>
      <c r="I201" s="55"/>
      <c r="J201" s="35"/>
      <c r="K201" s="44">
        <v>90.824266270955818</v>
      </c>
      <c r="L201" s="35"/>
    </row>
    <row r="202" spans="2:12" s="56" customFormat="1" ht="14.85" customHeight="1">
      <c r="B202" s="52">
        <v>43168</v>
      </c>
      <c r="C202" s="53">
        <v>67.5</v>
      </c>
      <c r="D202" s="54">
        <f>AVERAGE(76,81)</f>
        <v>78.5</v>
      </c>
      <c r="E202" s="34">
        <f t="shared" si="6"/>
        <v>11</v>
      </c>
      <c r="F202" s="53">
        <v>91.5</v>
      </c>
      <c r="G202" s="54">
        <v>101</v>
      </c>
      <c r="H202" s="34">
        <f t="shared" si="7"/>
        <v>9.5</v>
      </c>
      <c r="I202" s="55"/>
      <c r="J202" s="35"/>
      <c r="K202" s="55"/>
      <c r="L202" s="35"/>
    </row>
    <row r="203" spans="2:12" s="56" customFormat="1" ht="14.85" customHeight="1">
      <c r="B203" s="52">
        <v>43164</v>
      </c>
      <c r="C203" s="53">
        <v>63</v>
      </c>
      <c r="D203" s="54">
        <v>82.5</v>
      </c>
      <c r="E203" s="34">
        <f t="shared" si="6"/>
        <v>19.5</v>
      </c>
      <c r="F203" s="53">
        <v>84.5</v>
      </c>
      <c r="G203" s="54">
        <v>105</v>
      </c>
      <c r="H203" s="34">
        <f t="shared" si="7"/>
        <v>20.5</v>
      </c>
      <c r="I203" s="55"/>
      <c r="J203" s="35"/>
      <c r="K203" s="55"/>
      <c r="L203" s="35"/>
    </row>
    <row r="204" spans="2:12" s="56" customFormat="1" ht="14.85" customHeight="1">
      <c r="B204" s="52">
        <v>43154</v>
      </c>
      <c r="C204" s="53">
        <v>52</v>
      </c>
      <c r="D204" s="54">
        <v>64</v>
      </c>
      <c r="E204" s="34">
        <f t="shared" si="6"/>
        <v>12</v>
      </c>
      <c r="F204" s="53">
        <v>73.5</v>
      </c>
      <c r="G204" s="54">
        <v>87</v>
      </c>
      <c r="H204" s="34">
        <f t="shared" si="7"/>
        <v>13.5</v>
      </c>
      <c r="I204" s="55"/>
      <c r="J204" s="35"/>
      <c r="K204" s="55"/>
      <c r="L204" s="35"/>
    </row>
    <row r="205" spans="2:12" s="56" customFormat="1" ht="14.85" customHeight="1">
      <c r="B205" s="52">
        <v>43143</v>
      </c>
      <c r="C205" s="53">
        <v>50.5</v>
      </c>
      <c r="D205" s="54">
        <v>64.125</v>
      </c>
      <c r="E205" s="34">
        <f t="shared" si="6"/>
        <v>13.625</v>
      </c>
      <c r="F205" s="53">
        <v>74.5</v>
      </c>
      <c r="G205" s="54">
        <v>88.875</v>
      </c>
      <c r="H205" s="34">
        <f t="shared" si="7"/>
        <v>14.375</v>
      </c>
      <c r="I205" s="55"/>
      <c r="J205" s="35"/>
      <c r="K205" s="55"/>
      <c r="L205" s="35"/>
    </row>
    <row r="206" spans="2:12" s="56" customFormat="1" ht="14.85" customHeight="1">
      <c r="B206" s="52">
        <v>43133</v>
      </c>
      <c r="C206" s="53">
        <v>47</v>
      </c>
      <c r="D206" s="54">
        <v>64.25</v>
      </c>
      <c r="E206" s="34">
        <f t="shared" si="6"/>
        <v>17.25</v>
      </c>
      <c r="F206" s="53">
        <v>76</v>
      </c>
      <c r="G206" s="54">
        <v>90.75</v>
      </c>
      <c r="H206" s="34">
        <f t="shared" si="7"/>
        <v>14.75</v>
      </c>
      <c r="I206" s="55"/>
      <c r="J206" s="35"/>
      <c r="K206" s="55"/>
      <c r="L206" s="35"/>
    </row>
    <row r="207" spans="2:12" s="56" customFormat="1" ht="14.85" customHeight="1">
      <c r="B207" s="52">
        <v>43119</v>
      </c>
      <c r="C207" s="53">
        <v>51</v>
      </c>
      <c r="D207" s="54">
        <v>64.375</v>
      </c>
      <c r="E207" s="34">
        <f t="shared" si="6"/>
        <v>13.375</v>
      </c>
      <c r="F207" s="53">
        <v>80</v>
      </c>
      <c r="G207" s="54">
        <v>92.625</v>
      </c>
      <c r="H207" s="34">
        <f t="shared" si="7"/>
        <v>12.625</v>
      </c>
      <c r="I207" s="44">
        <v>46.693806897697357</v>
      </c>
      <c r="J207" s="35"/>
      <c r="K207" s="55"/>
      <c r="L207" s="35"/>
    </row>
    <row r="208" spans="2:12" s="56" customFormat="1" ht="14.85" customHeight="1">
      <c r="B208" s="52">
        <v>43112</v>
      </c>
      <c r="C208" s="53">
        <v>45</v>
      </c>
      <c r="D208" s="54">
        <v>64.5</v>
      </c>
      <c r="E208" s="34">
        <f t="shared" si="6"/>
        <v>19.5</v>
      </c>
      <c r="F208" s="53">
        <v>72.5</v>
      </c>
      <c r="G208" s="54">
        <v>94.5</v>
      </c>
      <c r="H208" s="34">
        <f t="shared" si="7"/>
        <v>22</v>
      </c>
      <c r="I208" s="44">
        <v>49.399362538483608</v>
      </c>
      <c r="J208" s="35"/>
      <c r="K208" s="55"/>
      <c r="L208" s="35"/>
    </row>
    <row r="209" spans="2:12" s="56" customFormat="1" ht="14.85" customHeight="1">
      <c r="B209" s="52">
        <v>43105</v>
      </c>
      <c r="C209" s="53">
        <v>53</v>
      </c>
      <c r="D209" s="54">
        <v>66.300000000000011</v>
      </c>
      <c r="E209" s="34">
        <f t="shared" si="6"/>
        <v>13.300000000000011</v>
      </c>
      <c r="F209" s="53">
        <v>80</v>
      </c>
      <c r="G209" s="54">
        <v>95.500000000000014</v>
      </c>
      <c r="H209" s="34">
        <f t="shared" si="7"/>
        <v>15.500000000000014</v>
      </c>
      <c r="I209" s="55"/>
      <c r="J209" s="35"/>
      <c r="K209" s="55"/>
      <c r="L209" s="35"/>
    </row>
    <row r="210" spans="2:12" s="56" customFormat="1" ht="14.85" customHeight="1">
      <c r="B210" s="52">
        <v>43084</v>
      </c>
      <c r="C210" s="53">
        <v>51</v>
      </c>
      <c r="D210" s="54">
        <v>68.100000000000023</v>
      </c>
      <c r="E210" s="34">
        <f t="shared" si="6"/>
        <v>17.100000000000023</v>
      </c>
      <c r="F210" s="53">
        <v>80.5</v>
      </c>
      <c r="G210" s="54">
        <v>96.500000000000028</v>
      </c>
      <c r="H210" s="34">
        <f t="shared" si="7"/>
        <v>16.000000000000028</v>
      </c>
      <c r="I210" s="55"/>
      <c r="J210" s="35"/>
      <c r="K210" s="55"/>
      <c r="L210" s="35"/>
    </row>
    <row r="211" spans="2:12" s="56" customFormat="1" ht="14.85" customHeight="1">
      <c r="B211" s="52">
        <v>43077</v>
      </c>
      <c r="C211" s="53">
        <v>51</v>
      </c>
      <c r="D211" s="54">
        <v>69.90000000000002</v>
      </c>
      <c r="E211" s="34">
        <f t="shared" si="6"/>
        <v>18.90000000000002</v>
      </c>
      <c r="F211" s="53">
        <v>81.5</v>
      </c>
      <c r="G211" s="54">
        <v>97.500000000000028</v>
      </c>
      <c r="H211" s="34">
        <f t="shared" si="7"/>
        <v>16.000000000000028</v>
      </c>
      <c r="I211" s="55"/>
      <c r="J211" s="35"/>
      <c r="K211" s="44">
        <v>75.782431804324517</v>
      </c>
      <c r="L211" s="35"/>
    </row>
    <row r="212" spans="2:12" s="56" customFormat="1" ht="14.85" customHeight="1">
      <c r="B212" s="52">
        <v>43070</v>
      </c>
      <c r="C212" s="53">
        <v>55.5</v>
      </c>
      <c r="D212" s="54">
        <v>71.700000000000017</v>
      </c>
      <c r="E212" s="34">
        <f t="shared" si="6"/>
        <v>16.200000000000017</v>
      </c>
      <c r="F212" s="53">
        <v>80.5</v>
      </c>
      <c r="G212" s="54">
        <v>98.500000000000014</v>
      </c>
      <c r="H212" s="34">
        <f t="shared" si="7"/>
        <v>18.000000000000014</v>
      </c>
      <c r="I212" s="55"/>
      <c r="J212" s="35"/>
      <c r="K212" s="55"/>
      <c r="L212" s="35"/>
    </row>
    <row r="213" spans="2:12" s="56" customFormat="1" ht="14.85" customHeight="1">
      <c r="B213" s="52">
        <v>43063</v>
      </c>
      <c r="C213" s="53">
        <v>59</v>
      </c>
      <c r="D213" s="54">
        <v>73.5</v>
      </c>
      <c r="E213" s="34">
        <f t="shared" si="6"/>
        <v>14.5</v>
      </c>
      <c r="F213" s="53">
        <v>85</v>
      </c>
      <c r="G213" s="54">
        <v>99.5</v>
      </c>
      <c r="H213" s="34">
        <f t="shared" si="7"/>
        <v>14.5</v>
      </c>
      <c r="I213" s="55"/>
      <c r="J213" s="35"/>
      <c r="K213" s="55"/>
      <c r="L213" s="35"/>
    </row>
    <row r="214" spans="2:12" s="56" customFormat="1" ht="14.85" customHeight="1">
      <c r="B214" s="52">
        <v>43056</v>
      </c>
      <c r="C214" s="53">
        <v>49.5</v>
      </c>
      <c r="D214" s="54">
        <v>72.857142857142875</v>
      </c>
      <c r="E214" s="34">
        <f t="shared" si="6"/>
        <v>23.357142857142875</v>
      </c>
      <c r="F214" s="53">
        <v>77.5</v>
      </c>
      <c r="G214" s="54">
        <v>99.571428571428584</v>
      </c>
      <c r="H214" s="34">
        <f t="shared" si="7"/>
        <v>22.071428571428584</v>
      </c>
      <c r="I214" s="55"/>
      <c r="J214" s="35"/>
      <c r="K214" s="55"/>
      <c r="L214" s="35"/>
    </row>
    <row r="215" spans="2:12" s="56" customFormat="1" ht="14.85" customHeight="1">
      <c r="B215" s="52">
        <v>43049</v>
      </c>
      <c r="C215" s="53">
        <v>45</v>
      </c>
      <c r="D215" s="54">
        <v>65</v>
      </c>
      <c r="E215" s="34">
        <f t="shared" si="6"/>
        <v>20</v>
      </c>
      <c r="F215" s="53">
        <v>75.5</v>
      </c>
      <c r="G215" s="54">
        <v>95</v>
      </c>
      <c r="H215" s="34">
        <f t="shared" si="7"/>
        <v>19.5</v>
      </c>
      <c r="I215" s="44">
        <v>48.386231864654789</v>
      </c>
      <c r="J215" s="35"/>
      <c r="K215" s="44">
        <v>78.490539799187943</v>
      </c>
      <c r="L215" s="35"/>
    </row>
    <row r="216" spans="2:12" s="56" customFormat="1" ht="14.85" customHeight="1">
      <c r="B216" s="52">
        <v>43042</v>
      </c>
      <c r="C216" s="53">
        <v>46.5</v>
      </c>
      <c r="D216" s="54">
        <v>61.5</v>
      </c>
      <c r="E216" s="34">
        <f t="shared" si="6"/>
        <v>15</v>
      </c>
      <c r="F216" s="53">
        <v>76.5</v>
      </c>
      <c r="G216" s="54">
        <v>95</v>
      </c>
      <c r="H216" s="34">
        <f t="shared" si="7"/>
        <v>18.5</v>
      </c>
      <c r="I216" s="55"/>
      <c r="J216" s="34">
        <v>63.018147839392427</v>
      </c>
      <c r="K216" s="55"/>
      <c r="L216" s="35"/>
    </row>
    <row r="217" spans="2:12" s="56" customFormat="1" ht="14.85" customHeight="1">
      <c r="B217" s="52">
        <v>43035</v>
      </c>
      <c r="C217" s="53">
        <v>46.5</v>
      </c>
      <c r="D217" s="54">
        <v>64</v>
      </c>
      <c r="E217" s="34">
        <f t="shared" si="6"/>
        <v>17.5</v>
      </c>
      <c r="F217" s="53">
        <v>80.5</v>
      </c>
      <c r="G217" s="54">
        <v>96.5</v>
      </c>
      <c r="H217" s="34">
        <f t="shared" si="7"/>
        <v>16</v>
      </c>
      <c r="I217" s="55"/>
      <c r="J217" s="35"/>
      <c r="K217" s="55"/>
      <c r="L217" s="35"/>
    </row>
    <row r="218" spans="2:12" s="56" customFormat="1" ht="14.85" customHeight="1">
      <c r="B218" s="52">
        <v>43028</v>
      </c>
      <c r="C218" s="53">
        <v>47.5</v>
      </c>
      <c r="D218" s="54">
        <v>65.666704722813193</v>
      </c>
      <c r="E218" s="34">
        <f t="shared" si="6"/>
        <v>18.166704722813193</v>
      </c>
      <c r="F218" s="53">
        <v>81.5</v>
      </c>
      <c r="G218" s="54">
        <v>97.666464396885459</v>
      </c>
      <c r="H218" s="34">
        <f t="shared" si="7"/>
        <v>16.166464396885459</v>
      </c>
      <c r="I218" s="55"/>
      <c r="J218" s="35"/>
      <c r="K218" s="55"/>
      <c r="L218" s="35"/>
    </row>
    <row r="219" spans="2:12" s="56" customFormat="1" ht="14.85" customHeight="1">
      <c r="B219" s="52">
        <v>43021</v>
      </c>
      <c r="C219" s="53">
        <v>48</v>
      </c>
      <c r="D219" s="54">
        <v>67.333352361406597</v>
      </c>
      <c r="E219" s="34">
        <f t="shared" si="6"/>
        <v>19.333352361406597</v>
      </c>
      <c r="F219" s="53">
        <v>81.5</v>
      </c>
      <c r="G219" s="54">
        <v>98.83323219844273</v>
      </c>
      <c r="H219" s="34">
        <f t="shared" si="7"/>
        <v>17.33323219844273</v>
      </c>
      <c r="I219" s="55"/>
      <c r="J219" s="35"/>
      <c r="K219" s="55"/>
      <c r="L219" s="35"/>
    </row>
    <row r="220" spans="2:12" s="56" customFormat="1" ht="14.85" customHeight="1">
      <c r="B220" s="52">
        <v>43014</v>
      </c>
      <c r="C220" s="53">
        <v>57.5</v>
      </c>
      <c r="D220" s="54">
        <v>69</v>
      </c>
      <c r="E220" s="34">
        <f t="shared" si="6"/>
        <v>11.5</v>
      </c>
      <c r="F220" s="53">
        <v>87.5</v>
      </c>
      <c r="G220" s="54">
        <v>100</v>
      </c>
      <c r="H220" s="34">
        <f t="shared" si="7"/>
        <v>12.5</v>
      </c>
      <c r="I220" s="55"/>
      <c r="J220" s="35"/>
      <c r="K220" s="55"/>
      <c r="L220" s="35"/>
    </row>
    <row r="221" spans="2:12" s="56" customFormat="1" ht="14.85" customHeight="1">
      <c r="B221" s="52">
        <v>43007</v>
      </c>
      <c r="C221" s="53">
        <v>55</v>
      </c>
      <c r="D221" s="54">
        <v>70.571428571428584</v>
      </c>
      <c r="E221" s="34">
        <f t="shared" si="6"/>
        <v>15.571428571428584</v>
      </c>
      <c r="F221" s="53">
        <v>86.5</v>
      </c>
      <c r="G221" s="54">
        <v>101.42857142857144</v>
      </c>
      <c r="H221" s="34">
        <f t="shared" si="7"/>
        <v>14.928571428571445</v>
      </c>
      <c r="I221" s="55"/>
      <c r="J221" s="35"/>
      <c r="K221" s="55"/>
      <c r="L221" s="35"/>
    </row>
    <row r="222" spans="2:12" s="56" customFormat="1" ht="14.85" customHeight="1">
      <c r="B222" s="52">
        <v>43000</v>
      </c>
      <c r="C222" s="53">
        <v>56</v>
      </c>
      <c r="D222" s="54">
        <v>72.142857142857167</v>
      </c>
      <c r="E222" s="34">
        <f t="shared" si="6"/>
        <v>16.142857142857167</v>
      </c>
      <c r="F222" s="53">
        <v>91</v>
      </c>
      <c r="G222" s="54">
        <v>102.85714285714289</v>
      </c>
      <c r="H222" s="34">
        <f t="shared" si="7"/>
        <v>11.85714285714289</v>
      </c>
      <c r="I222" s="55"/>
      <c r="J222" s="35"/>
      <c r="K222" s="55"/>
      <c r="L222" s="35"/>
    </row>
    <row r="223" spans="2:12" s="56" customFormat="1" ht="14.85" customHeight="1">
      <c r="B223" s="52">
        <v>42996</v>
      </c>
      <c r="C223" s="53">
        <v>56</v>
      </c>
      <c r="D223" s="54">
        <v>73.714285714285751</v>
      </c>
      <c r="E223" s="34">
        <f t="shared" si="6"/>
        <v>17.714285714285751</v>
      </c>
      <c r="F223" s="53">
        <v>90</v>
      </c>
      <c r="G223" s="54">
        <v>104.28571428571432</v>
      </c>
      <c r="H223" s="34">
        <f t="shared" si="7"/>
        <v>14.28571428571432</v>
      </c>
      <c r="I223" s="44">
        <v>55.107805946726963</v>
      </c>
      <c r="J223" s="35"/>
      <c r="K223" s="44">
        <v>90.057579844845804</v>
      </c>
      <c r="L223" s="35"/>
    </row>
    <row r="224" spans="2:12" s="56" customFormat="1" ht="14.85" customHeight="1">
      <c r="B224" s="52">
        <v>42986</v>
      </c>
      <c r="C224" s="53">
        <v>63</v>
      </c>
      <c r="D224" s="54">
        <v>75.28571428571432</v>
      </c>
      <c r="E224" s="34">
        <f t="shared" si="6"/>
        <v>12.28571428571432</v>
      </c>
      <c r="F224" s="53">
        <v>94.5</v>
      </c>
      <c r="G224" s="54">
        <v>105.71428571428575</v>
      </c>
      <c r="H224" s="34">
        <f t="shared" si="7"/>
        <v>11.214285714285751</v>
      </c>
      <c r="I224" s="55"/>
      <c r="J224" s="35"/>
      <c r="K224" s="55"/>
      <c r="L224" s="35"/>
    </row>
    <row r="225" spans="2:12" s="56" customFormat="1" ht="14.85" customHeight="1">
      <c r="B225" s="52">
        <v>42979</v>
      </c>
      <c r="C225" s="53">
        <v>61.5</v>
      </c>
      <c r="D225" s="54">
        <v>76.85714285714289</v>
      </c>
      <c r="E225" s="34">
        <f t="shared" si="6"/>
        <v>15.35714285714289</v>
      </c>
      <c r="F225" s="53">
        <v>93.5</v>
      </c>
      <c r="G225" s="54">
        <v>107.14285714285717</v>
      </c>
      <c r="H225" s="34">
        <f t="shared" si="7"/>
        <v>13.642857142857167</v>
      </c>
      <c r="I225" s="55"/>
      <c r="J225" s="35"/>
      <c r="K225" s="55"/>
      <c r="L225" s="35"/>
    </row>
    <row r="226" spans="2:12" s="56" customFormat="1" ht="14.85" customHeight="1">
      <c r="B226" s="52">
        <v>42972</v>
      </c>
      <c r="C226" s="53">
        <v>59</v>
      </c>
      <c r="D226" s="54">
        <v>78.428571428571445</v>
      </c>
      <c r="E226" s="34">
        <f t="shared" si="6"/>
        <v>19.428571428571445</v>
      </c>
      <c r="F226" s="53">
        <v>88.5</v>
      </c>
      <c r="G226" s="54">
        <v>108.57142857142858</v>
      </c>
      <c r="H226" s="34">
        <f t="shared" si="7"/>
        <v>20.071428571428584</v>
      </c>
      <c r="I226" s="55"/>
      <c r="J226" s="35"/>
      <c r="K226" s="55"/>
      <c r="L226" s="35"/>
    </row>
    <row r="227" spans="2:12" s="56" customFormat="1" ht="14.85" customHeight="1">
      <c r="B227" s="52">
        <v>42965</v>
      </c>
      <c r="C227" s="53">
        <v>60.5</v>
      </c>
      <c r="D227" s="54">
        <v>80</v>
      </c>
      <c r="E227" s="34">
        <f t="shared" si="6"/>
        <v>19.5</v>
      </c>
      <c r="F227" s="53">
        <v>90</v>
      </c>
      <c r="G227" s="54">
        <v>110</v>
      </c>
      <c r="H227" s="34">
        <f t="shared" si="7"/>
        <v>20</v>
      </c>
      <c r="I227" s="55"/>
      <c r="J227" s="35"/>
      <c r="K227" s="55"/>
      <c r="L227" s="35"/>
    </row>
    <row r="228" spans="2:12" s="56" customFormat="1" ht="14.85" customHeight="1">
      <c r="B228" s="52">
        <v>42958</v>
      </c>
      <c r="C228" s="53">
        <v>57</v>
      </c>
      <c r="D228" s="54">
        <v>79.375000001105946</v>
      </c>
      <c r="E228" s="34">
        <f t="shared" si="6"/>
        <v>22.375000001105946</v>
      </c>
      <c r="F228" s="53">
        <v>86.5</v>
      </c>
      <c r="G228" s="54">
        <v>109.24999999074498</v>
      </c>
      <c r="H228" s="34">
        <f t="shared" si="7"/>
        <v>22.749999990744982</v>
      </c>
      <c r="I228" s="55"/>
      <c r="J228" s="35"/>
      <c r="K228" s="55"/>
      <c r="L228" s="35"/>
    </row>
    <row r="229" spans="2:12" s="56" customFormat="1" ht="14.85" customHeight="1">
      <c r="B229" s="52">
        <v>42951</v>
      </c>
      <c r="C229" s="53">
        <v>58</v>
      </c>
      <c r="D229" s="54">
        <v>78.750000001105946</v>
      </c>
      <c r="E229" s="34">
        <f t="shared" si="6"/>
        <v>20.750000001105946</v>
      </c>
      <c r="F229" s="53">
        <v>88.5</v>
      </c>
      <c r="G229" s="54">
        <v>108.49999999074498</v>
      </c>
      <c r="H229" s="34">
        <f t="shared" si="7"/>
        <v>19.999999990744982</v>
      </c>
      <c r="I229" s="55"/>
      <c r="J229" s="35"/>
      <c r="K229" s="55"/>
      <c r="L229" s="35"/>
    </row>
    <row r="230" spans="2:12" s="56" customFormat="1" ht="14.85" customHeight="1">
      <c r="B230" s="52">
        <v>42944</v>
      </c>
      <c r="C230" s="53">
        <v>57</v>
      </c>
      <c r="D230" s="54">
        <v>78.125000000552973</v>
      </c>
      <c r="E230" s="34">
        <f t="shared" si="6"/>
        <v>21.125000000552973</v>
      </c>
      <c r="F230" s="53">
        <v>87.5</v>
      </c>
      <c r="G230" s="54">
        <v>107.74999999537249</v>
      </c>
      <c r="H230" s="34">
        <f t="shared" si="7"/>
        <v>20.249999995372491</v>
      </c>
      <c r="I230" s="55"/>
      <c r="J230" s="35"/>
      <c r="K230" s="55"/>
      <c r="L230" s="35"/>
    </row>
    <row r="231" spans="2:12" s="56" customFormat="1" ht="14.85" customHeight="1">
      <c r="B231" s="52">
        <v>42937</v>
      </c>
      <c r="C231" s="53">
        <v>59</v>
      </c>
      <c r="D231" s="54">
        <v>77.5</v>
      </c>
      <c r="E231" s="34">
        <f t="shared" si="6"/>
        <v>18.5</v>
      </c>
      <c r="F231" s="53">
        <v>87.5</v>
      </c>
      <c r="G231" s="54">
        <v>107</v>
      </c>
      <c r="H231" s="34">
        <f t="shared" si="7"/>
        <v>19.5</v>
      </c>
      <c r="I231" s="55"/>
      <c r="J231" s="35"/>
      <c r="K231" s="55"/>
      <c r="L231" s="35"/>
    </row>
    <row r="232" spans="2:12" s="56" customFormat="1" ht="14.85" customHeight="1">
      <c r="B232" s="52">
        <v>42930</v>
      </c>
      <c r="C232" s="53">
        <v>59.5</v>
      </c>
      <c r="D232" s="54">
        <v>79.99991607805714</v>
      </c>
      <c r="E232" s="34">
        <f t="shared" si="6"/>
        <v>20.49991607805714</v>
      </c>
      <c r="F232" s="53">
        <v>87.5</v>
      </c>
      <c r="G232" s="54">
        <v>108.74928665300831</v>
      </c>
      <c r="H232" s="34">
        <f t="shared" si="7"/>
        <v>21.249286653008312</v>
      </c>
      <c r="I232" s="55"/>
      <c r="J232" s="35"/>
      <c r="K232" s="55"/>
      <c r="L232" s="35"/>
    </row>
    <row r="233" spans="2:12" s="56" customFormat="1" ht="14.85" customHeight="1">
      <c r="B233" s="52">
        <v>42923</v>
      </c>
      <c r="C233" s="53">
        <v>66.5</v>
      </c>
      <c r="D233" s="54">
        <v>82.49991607805714</v>
      </c>
      <c r="E233" s="34">
        <f t="shared" si="6"/>
        <v>15.99991607805714</v>
      </c>
      <c r="F233" s="53">
        <v>92</v>
      </c>
      <c r="G233" s="54">
        <v>110.49928665300831</v>
      </c>
      <c r="H233" s="34">
        <f t="shared" si="7"/>
        <v>18.499286653008312</v>
      </c>
      <c r="I233" s="55"/>
      <c r="J233" s="35"/>
      <c r="K233" s="55"/>
      <c r="L233" s="35"/>
    </row>
    <row r="234" spans="2:12" s="56" customFormat="1" ht="14.85" customHeight="1">
      <c r="B234" s="52">
        <v>42916</v>
      </c>
      <c r="C234" s="53">
        <v>69.5</v>
      </c>
      <c r="D234" s="54">
        <v>84.99995803902857</v>
      </c>
      <c r="E234" s="34">
        <f t="shared" si="6"/>
        <v>15.49995803902857</v>
      </c>
      <c r="F234" s="53">
        <v>95</v>
      </c>
      <c r="G234" s="54">
        <v>112.24964332650416</v>
      </c>
      <c r="H234" s="34">
        <f t="shared" si="7"/>
        <v>17.249643326504156</v>
      </c>
      <c r="I234" s="55"/>
      <c r="J234" s="35"/>
      <c r="K234" s="55"/>
      <c r="L234" s="35"/>
    </row>
    <row r="235" spans="2:12" s="56" customFormat="1" ht="14.85" customHeight="1">
      <c r="B235" s="52">
        <v>42909</v>
      </c>
      <c r="C235" s="53">
        <v>70</v>
      </c>
      <c r="D235" s="54">
        <v>87.5</v>
      </c>
      <c r="E235" s="34">
        <f t="shared" si="6"/>
        <v>17.5</v>
      </c>
      <c r="F235" s="53">
        <v>95.5</v>
      </c>
      <c r="G235" s="54">
        <v>114</v>
      </c>
      <c r="H235" s="34">
        <f t="shared" si="7"/>
        <v>18.5</v>
      </c>
      <c r="I235" s="55"/>
      <c r="J235" s="35"/>
      <c r="K235" s="44">
        <v>92.793690811630668</v>
      </c>
      <c r="L235" s="35"/>
    </row>
    <row r="236" spans="2:12" s="56" customFormat="1" ht="14.85" customHeight="1">
      <c r="B236" s="52">
        <v>42902</v>
      </c>
      <c r="C236" s="53">
        <v>67</v>
      </c>
      <c r="D236" s="54">
        <v>87.875021457672119</v>
      </c>
      <c r="E236" s="34">
        <f t="shared" si="6"/>
        <v>20.875021457672119</v>
      </c>
      <c r="F236" s="53">
        <v>94.5</v>
      </c>
      <c r="G236" s="54">
        <v>114.99937677383423</v>
      </c>
      <c r="H236" s="34">
        <f t="shared" si="7"/>
        <v>20.499376773834229</v>
      </c>
      <c r="I236" s="55"/>
      <c r="J236" s="35"/>
      <c r="K236" s="55"/>
      <c r="L236" s="35"/>
    </row>
    <row r="237" spans="2:12" s="56" customFormat="1" ht="14.85" customHeight="1">
      <c r="B237" s="52">
        <v>42895</v>
      </c>
      <c r="C237" s="53">
        <v>64</v>
      </c>
      <c r="D237" s="54">
        <v>88.250021457672119</v>
      </c>
      <c r="E237" s="34">
        <f t="shared" si="6"/>
        <v>24.250021457672119</v>
      </c>
      <c r="F237" s="53">
        <v>96.5</v>
      </c>
      <c r="G237" s="54">
        <v>115.99937677383423</v>
      </c>
      <c r="H237" s="34">
        <f t="shared" si="7"/>
        <v>19.499376773834229</v>
      </c>
      <c r="I237" s="55"/>
      <c r="J237" s="35"/>
      <c r="K237" s="55"/>
      <c r="L237" s="35"/>
    </row>
    <row r="238" spans="2:12" s="56" customFormat="1" ht="14.85" customHeight="1">
      <c r="B238" s="52">
        <v>42888</v>
      </c>
      <c r="C238" s="53">
        <v>65</v>
      </c>
      <c r="D238" s="54">
        <v>88.62501072883606</v>
      </c>
      <c r="E238" s="34">
        <f t="shared" si="6"/>
        <v>23.62501072883606</v>
      </c>
      <c r="F238" s="53">
        <v>93</v>
      </c>
      <c r="G238" s="54">
        <v>116.99968838691711</v>
      </c>
      <c r="H238" s="34">
        <f t="shared" si="7"/>
        <v>23.999688386917114</v>
      </c>
      <c r="I238" s="55"/>
      <c r="J238" s="35"/>
      <c r="K238" s="55"/>
      <c r="L238" s="35"/>
    </row>
    <row r="239" spans="2:12" s="56" customFormat="1" ht="14.85" customHeight="1">
      <c r="B239" s="52">
        <v>42881</v>
      </c>
      <c r="C239" s="53">
        <v>70.5</v>
      </c>
      <c r="D239" s="54">
        <v>89</v>
      </c>
      <c r="E239" s="34">
        <f t="shared" si="6"/>
        <v>18.5</v>
      </c>
      <c r="F239" s="53">
        <v>97</v>
      </c>
      <c r="G239" s="54">
        <v>118</v>
      </c>
      <c r="H239" s="34">
        <f t="shared" si="7"/>
        <v>21</v>
      </c>
      <c r="I239" s="55"/>
      <c r="J239" s="35"/>
      <c r="K239" s="55"/>
      <c r="L239" s="35"/>
    </row>
    <row r="240" spans="2:12" s="56" customFormat="1" ht="14.85" customHeight="1">
      <c r="B240" s="52">
        <v>42874</v>
      </c>
      <c r="C240" s="53">
        <v>68</v>
      </c>
      <c r="D240" s="54">
        <v>88</v>
      </c>
      <c r="E240" s="34">
        <f t="shared" si="6"/>
        <v>20</v>
      </c>
      <c r="F240" s="53">
        <v>95.5</v>
      </c>
      <c r="G240" s="54">
        <v>116.5</v>
      </c>
      <c r="H240" s="34">
        <f t="shared" si="7"/>
        <v>21</v>
      </c>
      <c r="I240" s="44">
        <v>68.160309945871475</v>
      </c>
      <c r="J240" s="35"/>
      <c r="K240" s="44">
        <v>95.734277075397102</v>
      </c>
      <c r="L240" s="35"/>
    </row>
    <row r="241" spans="2:12" s="56" customFormat="1" ht="14.85" customHeight="1">
      <c r="B241" s="52">
        <v>42867</v>
      </c>
      <c r="C241" s="53">
        <v>64.5</v>
      </c>
      <c r="D241" s="54">
        <v>83</v>
      </c>
      <c r="E241" s="34">
        <f t="shared" si="6"/>
        <v>18.5</v>
      </c>
      <c r="F241" s="53">
        <v>95</v>
      </c>
      <c r="G241" s="54">
        <v>116</v>
      </c>
      <c r="H241" s="34">
        <f t="shared" si="7"/>
        <v>21</v>
      </c>
      <c r="I241" s="55"/>
      <c r="J241" s="35"/>
      <c r="K241" s="55"/>
      <c r="L241" s="35"/>
    </row>
    <row r="242" spans="2:12" s="56" customFormat="1" ht="14.85" customHeight="1">
      <c r="B242" s="52">
        <v>42860</v>
      </c>
      <c r="C242" s="53">
        <v>66</v>
      </c>
      <c r="D242" s="54">
        <v>83</v>
      </c>
      <c r="E242" s="34">
        <f t="shared" si="6"/>
        <v>17</v>
      </c>
      <c r="F242" s="53">
        <v>95.5</v>
      </c>
      <c r="G242" s="54">
        <v>116</v>
      </c>
      <c r="H242" s="34">
        <f t="shared" si="7"/>
        <v>20.5</v>
      </c>
      <c r="I242" s="55"/>
      <c r="J242" s="35"/>
      <c r="K242" s="55"/>
      <c r="L242" s="34">
        <v>112.49022899222652</v>
      </c>
    </row>
    <row r="243" spans="2:12" s="56" customFormat="1" ht="14.85" customHeight="1">
      <c r="B243" s="52">
        <v>42849</v>
      </c>
      <c r="C243" s="53">
        <v>69</v>
      </c>
      <c r="D243" s="54">
        <v>94.888888888888914</v>
      </c>
      <c r="E243" s="34">
        <f t="shared" si="6"/>
        <v>25.888888888888914</v>
      </c>
      <c r="F243" s="53">
        <v>97.5</v>
      </c>
      <c r="G243" s="54">
        <v>125.33333333333337</v>
      </c>
      <c r="H243" s="34">
        <f t="shared" si="7"/>
        <v>27.833333333333371</v>
      </c>
      <c r="I243" s="55"/>
      <c r="J243" s="35"/>
      <c r="K243" s="55"/>
      <c r="L243" s="35"/>
    </row>
    <row r="244" spans="2:12" s="56" customFormat="1" ht="14.85" customHeight="1">
      <c r="B244" s="52">
        <v>42837</v>
      </c>
      <c r="C244" s="53">
        <v>64</v>
      </c>
      <c r="D244" s="54">
        <v>94.777777777777828</v>
      </c>
      <c r="E244" s="34">
        <f t="shared" si="6"/>
        <v>30.777777777777828</v>
      </c>
      <c r="F244" s="53">
        <v>95.5</v>
      </c>
      <c r="G244" s="54">
        <v>125.66666666666673</v>
      </c>
      <c r="H244" s="34">
        <f t="shared" si="7"/>
        <v>30.166666666666728</v>
      </c>
      <c r="I244" s="55"/>
      <c r="J244" s="35"/>
      <c r="K244" s="55"/>
      <c r="L244" s="35"/>
    </row>
    <row r="245" spans="2:12" s="56" customFormat="1" ht="14.85" customHeight="1">
      <c r="B245" s="52">
        <v>42832</v>
      </c>
      <c r="C245" s="53">
        <v>64</v>
      </c>
      <c r="D245" s="54">
        <v>94.666666666666728</v>
      </c>
      <c r="E245" s="34">
        <f t="shared" si="6"/>
        <v>30.666666666666728</v>
      </c>
      <c r="F245" s="53">
        <v>95.5</v>
      </c>
      <c r="G245" s="54">
        <v>126.00000000000009</v>
      </c>
      <c r="H245" s="34">
        <f t="shared" si="7"/>
        <v>30.500000000000085</v>
      </c>
      <c r="I245" s="55"/>
      <c r="J245" s="35"/>
      <c r="K245" s="55"/>
      <c r="L245" s="35"/>
    </row>
    <row r="246" spans="2:12" s="56" customFormat="1" ht="14.85" customHeight="1">
      <c r="B246" s="52">
        <v>42825</v>
      </c>
      <c r="C246" s="53">
        <v>66</v>
      </c>
      <c r="D246" s="54">
        <v>94.555555555555628</v>
      </c>
      <c r="E246" s="34">
        <f t="shared" si="6"/>
        <v>28.555555555555628</v>
      </c>
      <c r="F246" s="53">
        <v>96.5</v>
      </c>
      <c r="G246" s="54">
        <v>126.33333333333343</v>
      </c>
      <c r="H246" s="34">
        <f t="shared" si="7"/>
        <v>29.833333333333428</v>
      </c>
      <c r="I246" s="55"/>
      <c r="J246" s="35"/>
      <c r="K246" s="55"/>
      <c r="L246" s="35"/>
    </row>
    <row r="247" spans="2:12" s="56" customFormat="1" ht="14.85" customHeight="1">
      <c r="B247" s="52">
        <v>42817</v>
      </c>
      <c r="C247" s="53">
        <v>70</v>
      </c>
      <c r="D247" s="54">
        <v>94.444444444444514</v>
      </c>
      <c r="E247" s="34">
        <f t="shared" si="6"/>
        <v>24.444444444444514</v>
      </c>
      <c r="F247" s="53">
        <v>97.5</v>
      </c>
      <c r="G247" s="54">
        <v>126.66666666666676</v>
      </c>
      <c r="H247" s="34">
        <f t="shared" si="7"/>
        <v>29.166666666666757</v>
      </c>
      <c r="I247" s="55"/>
      <c r="J247" s="35"/>
      <c r="K247" s="55"/>
      <c r="L247" s="35"/>
    </row>
    <row r="248" spans="2:12" s="56" customFormat="1" ht="14.85" customHeight="1">
      <c r="B248" s="52">
        <v>42811</v>
      </c>
      <c r="C248" s="53">
        <v>70</v>
      </c>
      <c r="D248" s="54">
        <v>94.3333333333334</v>
      </c>
      <c r="E248" s="34">
        <f t="shared" si="6"/>
        <v>24.3333333333334</v>
      </c>
      <c r="F248" s="53">
        <v>98.5</v>
      </c>
      <c r="G248" s="54">
        <v>127.00000000000009</v>
      </c>
      <c r="H248" s="34">
        <f t="shared" si="7"/>
        <v>28.500000000000085</v>
      </c>
      <c r="I248" s="55"/>
      <c r="J248" s="35"/>
      <c r="K248" s="55"/>
      <c r="L248" s="35"/>
    </row>
    <row r="249" spans="2:12" s="56" customFormat="1" ht="14.85" customHeight="1">
      <c r="B249" s="52">
        <v>42804</v>
      </c>
      <c r="C249" s="53">
        <v>63.5</v>
      </c>
      <c r="D249" s="54">
        <v>94.222222222222271</v>
      </c>
      <c r="E249" s="34">
        <f t="shared" si="6"/>
        <v>30.722222222222271</v>
      </c>
      <c r="F249" s="53">
        <v>94</v>
      </c>
      <c r="G249" s="54">
        <v>127.3333333333334</v>
      </c>
      <c r="H249" s="34">
        <f t="shared" si="7"/>
        <v>33.3333333333334</v>
      </c>
      <c r="I249" s="44"/>
      <c r="J249" s="35"/>
      <c r="K249" s="44">
        <v>94.561824840015205</v>
      </c>
      <c r="L249" s="35"/>
    </row>
    <row r="250" spans="2:12" s="56" customFormat="1" ht="14.85" customHeight="1">
      <c r="B250" s="52">
        <v>42797</v>
      </c>
      <c r="C250" s="53">
        <v>62.5</v>
      </c>
      <c r="D250" s="54">
        <v>94.111111111111143</v>
      </c>
      <c r="E250" s="34">
        <f t="shared" si="6"/>
        <v>31.611111111111143</v>
      </c>
      <c r="F250" s="53">
        <v>93</v>
      </c>
      <c r="G250" s="54">
        <v>127.6666666666667</v>
      </c>
      <c r="H250" s="34">
        <f t="shared" si="7"/>
        <v>34.6666666666667</v>
      </c>
      <c r="I250" s="44">
        <v>63.770822035200204</v>
      </c>
      <c r="J250" s="35"/>
      <c r="K250" s="55"/>
      <c r="L250" s="35"/>
    </row>
    <row r="251" spans="2:12" s="56" customFormat="1" ht="14.85" customHeight="1">
      <c r="B251" s="52">
        <v>42789</v>
      </c>
      <c r="C251" s="53">
        <v>74</v>
      </c>
      <c r="D251" s="54">
        <v>94</v>
      </c>
      <c r="E251" s="34">
        <f t="shared" si="6"/>
        <v>20</v>
      </c>
      <c r="F251" s="53">
        <v>106</v>
      </c>
      <c r="G251" s="54">
        <v>128</v>
      </c>
      <c r="H251" s="34">
        <f t="shared" si="7"/>
        <v>22</v>
      </c>
      <c r="I251" s="55"/>
      <c r="J251" s="35"/>
      <c r="K251" s="55"/>
      <c r="L251" s="35"/>
    </row>
    <row r="252" spans="2:12" s="56" customFormat="1" ht="14.85" customHeight="1">
      <c r="B252" s="52">
        <v>42783</v>
      </c>
      <c r="C252" s="53">
        <v>77</v>
      </c>
      <c r="D252" s="54">
        <v>95.9</v>
      </c>
      <c r="E252" s="34">
        <f t="shared" si="6"/>
        <v>18.900000000000006</v>
      </c>
      <c r="F252" s="53">
        <v>107</v>
      </c>
      <c r="G252" s="54">
        <v>129.89999999999998</v>
      </c>
      <c r="H252" s="34">
        <f t="shared" si="7"/>
        <v>22.899999999999977</v>
      </c>
      <c r="I252" s="55"/>
      <c r="J252" s="35"/>
      <c r="K252" s="55"/>
      <c r="L252" s="35"/>
    </row>
    <row r="253" spans="2:12" s="56" customFormat="1" ht="14.85" customHeight="1">
      <c r="B253" s="52">
        <v>42776</v>
      </c>
      <c r="C253" s="53">
        <v>77.5</v>
      </c>
      <c r="D253" s="54">
        <v>103.5</v>
      </c>
      <c r="E253" s="34">
        <f t="shared" si="6"/>
        <v>26</v>
      </c>
      <c r="F253" s="53">
        <v>109.5</v>
      </c>
      <c r="G253" s="54">
        <v>136.5</v>
      </c>
      <c r="H253" s="34">
        <f t="shared" si="7"/>
        <v>27</v>
      </c>
      <c r="I253" s="55"/>
      <c r="J253" s="35"/>
      <c r="K253" s="55"/>
      <c r="L253" s="35"/>
    </row>
    <row r="254" spans="2:12" s="56" customFormat="1" ht="14.85" customHeight="1">
      <c r="B254" s="52">
        <v>42769</v>
      </c>
      <c r="C254" s="53">
        <v>77.5</v>
      </c>
      <c r="D254" s="54">
        <v>99.700000000000017</v>
      </c>
      <c r="E254" s="34">
        <f t="shared" si="6"/>
        <v>22.200000000000017</v>
      </c>
      <c r="F254" s="53">
        <v>111.5</v>
      </c>
      <c r="G254" s="54">
        <v>133.69999999999996</v>
      </c>
      <c r="H254" s="34">
        <f t="shared" si="7"/>
        <v>22.19999999999996</v>
      </c>
      <c r="I254" s="55"/>
      <c r="J254" s="35"/>
      <c r="K254" s="55"/>
      <c r="L254" s="35"/>
    </row>
    <row r="255" spans="2:12" s="56" customFormat="1" ht="14.85" customHeight="1">
      <c r="B255" s="52">
        <v>42765</v>
      </c>
      <c r="C255" s="53">
        <v>82</v>
      </c>
      <c r="D255" s="54">
        <v>101.60000000000001</v>
      </c>
      <c r="E255" s="34">
        <f t="shared" si="6"/>
        <v>19.600000000000009</v>
      </c>
      <c r="F255" s="53">
        <v>115</v>
      </c>
      <c r="G255" s="54">
        <v>135.59999999999997</v>
      </c>
      <c r="H255" s="34">
        <f t="shared" si="7"/>
        <v>20.599999999999966</v>
      </c>
      <c r="I255" s="55"/>
      <c r="J255" s="35"/>
      <c r="K255" s="55"/>
      <c r="L255" s="35"/>
    </row>
    <row r="256" spans="2:12" s="56" customFormat="1" ht="14.85" customHeight="1">
      <c r="B256" s="52">
        <v>42755</v>
      </c>
      <c r="C256" s="53">
        <v>82.5</v>
      </c>
      <c r="D256" s="54">
        <v>103.5</v>
      </c>
      <c r="E256" s="34">
        <f t="shared" si="6"/>
        <v>21</v>
      </c>
      <c r="F256" s="53">
        <v>115.5</v>
      </c>
      <c r="G256" s="54">
        <v>137.5</v>
      </c>
      <c r="H256" s="34">
        <f t="shared" si="7"/>
        <v>22</v>
      </c>
      <c r="I256" s="55"/>
      <c r="J256" s="35"/>
      <c r="K256" s="55"/>
      <c r="L256" s="35"/>
    </row>
    <row r="257" spans="2:12" s="56" customFormat="1" ht="14.85" customHeight="1">
      <c r="B257" s="52">
        <v>42748</v>
      </c>
      <c r="C257" s="53">
        <v>79</v>
      </c>
      <c r="D257" s="54">
        <v>106.125</v>
      </c>
      <c r="E257" s="34">
        <f t="shared" si="6"/>
        <v>27.125</v>
      </c>
      <c r="F257" s="53">
        <v>114</v>
      </c>
      <c r="G257" s="54">
        <v>138.625</v>
      </c>
      <c r="H257" s="34">
        <f t="shared" si="7"/>
        <v>24.625</v>
      </c>
      <c r="I257" s="55"/>
      <c r="J257" s="35"/>
      <c r="K257" s="55"/>
      <c r="L257" s="35"/>
    </row>
    <row r="258" spans="2:12" s="56" customFormat="1" ht="14.85" customHeight="1">
      <c r="B258" s="52">
        <v>42740</v>
      </c>
      <c r="C258" s="53">
        <v>85</v>
      </c>
      <c r="D258" s="54">
        <v>108.75</v>
      </c>
      <c r="E258" s="34">
        <f t="shared" si="6"/>
        <v>23.75</v>
      </c>
      <c r="F258" s="53">
        <v>113</v>
      </c>
      <c r="G258" s="54">
        <v>139.75</v>
      </c>
      <c r="H258" s="34">
        <f t="shared" si="7"/>
        <v>26.75</v>
      </c>
      <c r="I258" s="44">
        <v>77.903852269043185</v>
      </c>
      <c r="J258" s="35"/>
      <c r="K258" s="44">
        <v>115.16539305848019</v>
      </c>
      <c r="L258" s="35"/>
    </row>
    <row r="259" spans="2:12" s="56" customFormat="1" ht="14.85" customHeight="1">
      <c r="B259" s="52">
        <v>42725</v>
      </c>
      <c r="C259" s="53">
        <v>88</v>
      </c>
      <c r="D259" s="54">
        <v>111.375</v>
      </c>
      <c r="E259" s="34">
        <f t="shared" si="6"/>
        <v>23.375</v>
      </c>
      <c r="F259" s="53">
        <v>114</v>
      </c>
      <c r="G259" s="54">
        <v>140.875</v>
      </c>
      <c r="H259" s="34">
        <f t="shared" si="7"/>
        <v>26.875</v>
      </c>
      <c r="I259" s="55"/>
      <c r="J259" s="35"/>
      <c r="K259" s="55"/>
      <c r="L259" s="35"/>
    </row>
    <row r="260" spans="2:12" s="56" customFormat="1" ht="14.85" customHeight="1">
      <c r="B260" s="52">
        <v>42719</v>
      </c>
      <c r="C260" s="53">
        <v>85.5</v>
      </c>
      <c r="D260" s="54">
        <v>114</v>
      </c>
      <c r="E260" s="34">
        <f t="shared" si="6"/>
        <v>28.5</v>
      </c>
      <c r="F260" s="53">
        <v>115</v>
      </c>
      <c r="G260" s="54">
        <v>142</v>
      </c>
      <c r="H260" s="34">
        <f t="shared" si="7"/>
        <v>27</v>
      </c>
      <c r="I260" s="55"/>
      <c r="J260" s="35"/>
      <c r="K260" s="55"/>
      <c r="L260" s="35"/>
    </row>
    <row r="261" spans="2:12" s="56" customFormat="1" ht="14.85" customHeight="1">
      <c r="B261" s="52">
        <v>42712</v>
      </c>
      <c r="C261" s="53">
        <v>86</v>
      </c>
      <c r="D261" s="54">
        <v>112.74999999999999</v>
      </c>
      <c r="E261" s="34">
        <f t="shared" si="6"/>
        <v>26.749999999999986</v>
      </c>
      <c r="F261" s="53">
        <v>118</v>
      </c>
      <c r="G261" s="54">
        <v>141.41666666666663</v>
      </c>
      <c r="H261" s="34">
        <f t="shared" si="7"/>
        <v>23.416666666666629</v>
      </c>
      <c r="I261" s="55"/>
      <c r="J261" s="35"/>
      <c r="K261" s="55"/>
      <c r="L261" s="35"/>
    </row>
    <row r="262" spans="2:12" s="56" customFormat="1" ht="14.85" customHeight="1">
      <c r="B262" s="52">
        <v>42705</v>
      </c>
      <c r="C262" s="53">
        <v>87</v>
      </c>
      <c r="D262" s="54">
        <v>111.49999999999997</v>
      </c>
      <c r="E262" s="34">
        <f t="shared" ref="E262:E308" si="8">D262-C262</f>
        <v>24.499999999999972</v>
      </c>
      <c r="F262" s="53">
        <v>118</v>
      </c>
      <c r="G262" s="54">
        <v>140.83333333333329</v>
      </c>
      <c r="H262" s="34">
        <f t="shared" ref="H262:H308" si="9">G262-F262</f>
        <v>22.833333333333286</v>
      </c>
      <c r="I262" s="55"/>
      <c r="J262" s="35"/>
      <c r="K262" s="55"/>
      <c r="L262" s="35"/>
    </row>
    <row r="263" spans="2:12" s="56" customFormat="1" ht="14.85" customHeight="1">
      <c r="B263" s="52">
        <v>42698</v>
      </c>
      <c r="C263" s="53">
        <v>80</v>
      </c>
      <c r="D263" s="54">
        <v>110.24999999999997</v>
      </c>
      <c r="E263" s="34">
        <f t="shared" si="8"/>
        <v>30.249999999999972</v>
      </c>
      <c r="F263" s="53">
        <v>109</v>
      </c>
      <c r="G263" s="54">
        <v>140.24999999999994</v>
      </c>
      <c r="H263" s="34">
        <f t="shared" si="9"/>
        <v>31.249999999999943</v>
      </c>
      <c r="I263" s="44">
        <v>84.924534090749816</v>
      </c>
      <c r="J263" s="35"/>
      <c r="K263" s="44">
        <v>111.39846544256618</v>
      </c>
      <c r="L263" s="35"/>
    </row>
    <row r="264" spans="2:12" s="56" customFormat="1" ht="14.85" customHeight="1">
      <c r="B264" s="52">
        <v>42685</v>
      </c>
      <c r="C264" s="53">
        <v>81</v>
      </c>
      <c r="D264" s="54">
        <v>108.99999999999997</v>
      </c>
      <c r="E264" s="34">
        <f t="shared" si="8"/>
        <v>27.999999999999972</v>
      </c>
      <c r="F264" s="53">
        <v>111</v>
      </c>
      <c r="G264" s="54">
        <v>139.66666666666663</v>
      </c>
      <c r="H264" s="34">
        <f t="shared" si="9"/>
        <v>28.666666666666629</v>
      </c>
      <c r="I264" s="55"/>
      <c r="J264" s="35"/>
      <c r="K264" s="55"/>
      <c r="L264" s="35"/>
    </row>
    <row r="265" spans="2:12" s="56" customFormat="1" ht="14.85" customHeight="1">
      <c r="B265" s="52">
        <v>42677</v>
      </c>
      <c r="C265" s="53">
        <v>80.100468449762232</v>
      </c>
      <c r="D265" s="54">
        <v>107.74999999999999</v>
      </c>
      <c r="E265" s="34">
        <f t="shared" si="8"/>
        <v>27.649531550237754</v>
      </c>
      <c r="F265" s="53">
        <v>112.19673284067625</v>
      </c>
      <c r="G265" s="54">
        <v>139.08333333333331</v>
      </c>
      <c r="H265" s="34">
        <f t="shared" si="9"/>
        <v>26.886600492657067</v>
      </c>
      <c r="I265" s="55"/>
      <c r="J265" s="35"/>
      <c r="K265" s="55"/>
      <c r="L265" s="35"/>
    </row>
    <row r="266" spans="2:12" s="56" customFormat="1" ht="14.85" customHeight="1">
      <c r="B266" s="52">
        <v>42671</v>
      </c>
      <c r="C266" s="53">
        <v>83</v>
      </c>
      <c r="D266" s="54">
        <v>106.5</v>
      </c>
      <c r="E266" s="34">
        <f t="shared" si="8"/>
        <v>23.5</v>
      </c>
      <c r="F266" s="53">
        <v>114</v>
      </c>
      <c r="G266" s="54">
        <v>138.5</v>
      </c>
      <c r="H266" s="34">
        <f t="shared" si="9"/>
        <v>24.5</v>
      </c>
      <c r="I266" s="44">
        <v>80.590438502462305</v>
      </c>
      <c r="J266" s="35"/>
      <c r="K266" s="55"/>
      <c r="L266" s="35"/>
    </row>
    <row r="267" spans="2:12" s="56" customFormat="1" ht="14.85" customHeight="1">
      <c r="B267" s="52">
        <v>42663</v>
      </c>
      <c r="C267" s="53">
        <v>83</v>
      </c>
      <c r="D267" s="54">
        <v>105.99999999999997</v>
      </c>
      <c r="E267" s="34">
        <f t="shared" si="8"/>
        <v>22.999999999999972</v>
      </c>
      <c r="F267" s="53">
        <v>116.5</v>
      </c>
      <c r="G267" s="54">
        <v>138.99999999999994</v>
      </c>
      <c r="H267" s="34">
        <f t="shared" si="9"/>
        <v>22.499999999999943</v>
      </c>
      <c r="I267" s="55"/>
      <c r="J267" s="35"/>
      <c r="K267" s="55"/>
      <c r="L267" s="35"/>
    </row>
    <row r="268" spans="2:12" s="56" customFormat="1" ht="14.85" customHeight="1">
      <c r="B268" s="52">
        <v>42656</v>
      </c>
      <c r="C268" s="53">
        <v>81.437274684384008</v>
      </c>
      <c r="D268" s="54">
        <v>105.49999999999996</v>
      </c>
      <c r="E268" s="34">
        <f t="shared" si="8"/>
        <v>24.06272531561595</v>
      </c>
      <c r="F268" s="53">
        <v>117.63931936858094</v>
      </c>
      <c r="G268" s="54">
        <v>139.49999999999991</v>
      </c>
      <c r="H268" s="34">
        <f t="shared" si="9"/>
        <v>21.860680631418973</v>
      </c>
      <c r="I268" s="55"/>
      <c r="J268" s="35"/>
      <c r="K268" s="55"/>
      <c r="L268" s="35"/>
    </row>
    <row r="269" spans="2:12" s="56" customFormat="1" ht="14.85" customHeight="1">
      <c r="B269" s="52">
        <v>42650</v>
      </c>
      <c r="C269" s="53">
        <v>84</v>
      </c>
      <c r="D269" s="54">
        <v>104.99999999999994</v>
      </c>
      <c r="E269" s="34">
        <f t="shared" si="8"/>
        <v>20.999999999999943</v>
      </c>
      <c r="F269" s="53">
        <v>118</v>
      </c>
      <c r="G269" s="54">
        <v>139.99999999999989</v>
      </c>
      <c r="H269" s="34">
        <f t="shared" si="9"/>
        <v>21.999999999999886</v>
      </c>
      <c r="I269" s="55"/>
      <c r="J269" s="35"/>
      <c r="K269" s="55"/>
      <c r="L269" s="35"/>
    </row>
    <row r="270" spans="2:12" s="56" customFormat="1" ht="14.85" customHeight="1">
      <c r="B270" s="52">
        <v>42642</v>
      </c>
      <c r="C270" s="53">
        <v>82.298867529370298</v>
      </c>
      <c r="D270" s="54">
        <v>104.49999999999994</v>
      </c>
      <c r="E270" s="34">
        <f t="shared" si="8"/>
        <v>22.201132470629645</v>
      </c>
      <c r="F270" s="53">
        <v>116.56485090881721</v>
      </c>
      <c r="G270" s="54">
        <v>140.49999999999989</v>
      </c>
      <c r="H270" s="34">
        <f t="shared" si="9"/>
        <v>23.93514909118268</v>
      </c>
      <c r="I270" s="55"/>
      <c r="J270" s="35"/>
      <c r="K270" s="55"/>
      <c r="L270" s="35"/>
    </row>
    <row r="271" spans="2:12" s="56" customFormat="1" ht="14.85" customHeight="1">
      <c r="B271" s="52">
        <v>42635</v>
      </c>
      <c r="C271" s="53">
        <v>78.898296796806918</v>
      </c>
      <c r="D271" s="54">
        <v>103.99999999999996</v>
      </c>
      <c r="E271" s="34">
        <f t="shared" si="8"/>
        <v>25.10170320319304</v>
      </c>
      <c r="F271" s="53">
        <v>115.86455655643879</v>
      </c>
      <c r="G271" s="54">
        <v>140.99999999999991</v>
      </c>
      <c r="H271" s="34">
        <f t="shared" si="9"/>
        <v>25.13544344356113</v>
      </c>
      <c r="I271" s="55"/>
      <c r="J271" s="35"/>
      <c r="K271" s="55"/>
      <c r="L271" s="35"/>
    </row>
    <row r="272" spans="2:12" s="56" customFormat="1" ht="14.85" customHeight="1">
      <c r="B272" s="52">
        <v>42628</v>
      </c>
      <c r="C272" s="53">
        <v>74.425900171312222</v>
      </c>
      <c r="D272" s="54">
        <v>103.49999999999997</v>
      </c>
      <c r="E272" s="34">
        <f t="shared" si="8"/>
        <v>29.07409982868775</v>
      </c>
      <c r="F272" s="53">
        <v>107.11112235169234</v>
      </c>
      <c r="G272" s="54">
        <v>141.49999999999994</v>
      </c>
      <c r="H272" s="34">
        <f t="shared" si="9"/>
        <v>34.388877648307599</v>
      </c>
      <c r="I272" s="55"/>
      <c r="J272" s="35"/>
      <c r="K272" s="55"/>
      <c r="L272" s="35"/>
    </row>
    <row r="273" spans="2:12" s="56" customFormat="1" ht="14.85" customHeight="1">
      <c r="B273" s="52">
        <v>42621</v>
      </c>
      <c r="C273" s="53">
        <v>65.782013766563836</v>
      </c>
      <c r="D273" s="54">
        <v>103</v>
      </c>
      <c r="E273" s="34">
        <f t="shared" si="8"/>
        <v>37.217986233436164</v>
      </c>
      <c r="F273" s="53">
        <v>103.70851920364015</v>
      </c>
      <c r="G273" s="54">
        <v>142</v>
      </c>
      <c r="H273" s="34">
        <f t="shared" si="9"/>
        <v>38.291480796359849</v>
      </c>
      <c r="I273" s="55"/>
      <c r="J273" s="35"/>
      <c r="K273" s="55"/>
      <c r="L273" s="35"/>
    </row>
    <row r="274" spans="2:12" s="56" customFormat="1" ht="14.85" customHeight="1">
      <c r="B274" s="52">
        <v>42614</v>
      </c>
      <c r="C274" s="53">
        <v>67.406127590003095</v>
      </c>
      <c r="D274" s="54">
        <v>104.99999999999997</v>
      </c>
      <c r="E274" s="34">
        <f t="shared" si="8"/>
        <v>37.593872409996877</v>
      </c>
      <c r="F274" s="53">
        <v>105.69428208949778</v>
      </c>
      <c r="G274" s="54">
        <v>143.74999999999994</v>
      </c>
      <c r="H274" s="34">
        <f t="shared" si="9"/>
        <v>38.055717910502167</v>
      </c>
      <c r="I274" s="55"/>
      <c r="J274" s="35"/>
      <c r="K274" s="44">
        <v>106.0402197715276</v>
      </c>
      <c r="L274" s="35"/>
    </row>
    <row r="275" spans="2:12" s="56" customFormat="1" ht="14.85" customHeight="1">
      <c r="B275" s="52">
        <v>42608</v>
      </c>
      <c r="C275" s="53">
        <v>68.50586066440583</v>
      </c>
      <c r="D275" s="54">
        <v>106.99999999999996</v>
      </c>
      <c r="E275" s="34">
        <f t="shared" si="8"/>
        <v>38.494139335594127</v>
      </c>
      <c r="F275" s="53">
        <v>105.34157205199776</v>
      </c>
      <c r="G275" s="54">
        <v>145.49999999999991</v>
      </c>
      <c r="H275" s="34">
        <f t="shared" si="9"/>
        <v>40.158427948002156</v>
      </c>
      <c r="I275" s="55"/>
      <c r="J275" s="35"/>
      <c r="K275" s="55"/>
      <c r="L275" s="35"/>
    </row>
    <row r="276" spans="2:12" s="56" customFormat="1" ht="14.85" customHeight="1">
      <c r="B276" s="52">
        <v>42601</v>
      </c>
      <c r="C276" s="53">
        <v>74</v>
      </c>
      <c r="D276" s="54">
        <v>108.99999999999994</v>
      </c>
      <c r="E276" s="34">
        <f t="shared" si="8"/>
        <v>34.999999999999943</v>
      </c>
      <c r="F276" s="53">
        <v>108</v>
      </c>
      <c r="G276" s="54">
        <v>147.24999999999989</v>
      </c>
      <c r="H276" s="34">
        <f t="shared" si="9"/>
        <v>39.249999999999886</v>
      </c>
      <c r="I276" s="55"/>
      <c r="J276" s="35"/>
      <c r="K276" s="55"/>
      <c r="L276" s="35"/>
    </row>
    <row r="277" spans="2:12" s="56" customFormat="1" ht="14.85" customHeight="1">
      <c r="B277" s="52">
        <v>42594</v>
      </c>
      <c r="C277" s="53">
        <v>69.51734149306904</v>
      </c>
      <c r="D277" s="54">
        <v>110.99999999999994</v>
      </c>
      <c r="E277" s="34">
        <f t="shared" si="8"/>
        <v>41.482658506930903</v>
      </c>
      <c r="F277" s="53">
        <v>108.45355043690356</v>
      </c>
      <c r="G277" s="54">
        <v>148.99999999999989</v>
      </c>
      <c r="H277" s="34">
        <f t="shared" si="9"/>
        <v>40.546449563096331</v>
      </c>
      <c r="I277" s="44">
        <v>71.461219017983481</v>
      </c>
      <c r="J277" s="35"/>
      <c r="K277" s="44">
        <v>106.87279621928761</v>
      </c>
      <c r="L277" s="35"/>
    </row>
    <row r="278" spans="2:12" s="56" customFormat="1" ht="14.85" customHeight="1">
      <c r="B278" s="52">
        <v>42587</v>
      </c>
      <c r="C278" s="53">
        <v>76.446735315768436</v>
      </c>
      <c r="D278" s="54">
        <v>112.99999999999994</v>
      </c>
      <c r="E278" s="34">
        <f t="shared" si="8"/>
        <v>36.553264684231507</v>
      </c>
      <c r="F278" s="53">
        <v>114.316006066216</v>
      </c>
      <c r="G278" s="54">
        <v>150.74999999999989</v>
      </c>
      <c r="H278" s="34">
        <f t="shared" si="9"/>
        <v>36.433993933783881</v>
      </c>
      <c r="I278" s="55"/>
      <c r="J278" s="35"/>
      <c r="K278" s="55"/>
      <c r="L278" s="35"/>
    </row>
    <row r="279" spans="2:12" s="56" customFormat="1" ht="14.85" customHeight="1">
      <c r="B279" s="52">
        <v>42580</v>
      </c>
      <c r="C279" s="53">
        <v>81.13398089606325</v>
      </c>
      <c r="D279" s="54">
        <v>114.99999999999996</v>
      </c>
      <c r="E279" s="34">
        <f t="shared" si="8"/>
        <v>33.866019103936708</v>
      </c>
      <c r="F279" s="53">
        <v>117.34249556556379</v>
      </c>
      <c r="G279" s="54">
        <v>152.49999999999991</v>
      </c>
      <c r="H279" s="34">
        <f t="shared" si="9"/>
        <v>35.15750443443612</v>
      </c>
      <c r="I279" s="55"/>
      <c r="J279" s="35"/>
      <c r="K279" s="55"/>
      <c r="L279" s="35"/>
    </row>
    <row r="280" spans="2:12" s="56" customFormat="1" ht="14.85" customHeight="1">
      <c r="B280" s="52">
        <v>42573</v>
      </c>
      <c r="C280" s="53">
        <v>90.479155266266432</v>
      </c>
      <c r="D280" s="54">
        <v>116.99999999999997</v>
      </c>
      <c r="E280" s="34">
        <f t="shared" si="8"/>
        <v>26.52084473373354</v>
      </c>
      <c r="F280" s="53">
        <v>125.80197703694587</v>
      </c>
      <c r="G280" s="54">
        <v>154.24999999999994</v>
      </c>
      <c r="H280" s="34">
        <f t="shared" si="9"/>
        <v>28.448022963054072</v>
      </c>
      <c r="I280" s="55"/>
      <c r="J280" s="35"/>
      <c r="K280" s="55"/>
      <c r="L280" s="35"/>
    </row>
    <row r="281" spans="2:12" s="56" customFormat="1" ht="14.85" customHeight="1">
      <c r="B281" s="52">
        <v>42566</v>
      </c>
      <c r="C281" s="53">
        <v>89</v>
      </c>
      <c r="D281" s="54">
        <v>119</v>
      </c>
      <c r="E281" s="34">
        <f t="shared" si="8"/>
        <v>30</v>
      </c>
      <c r="F281" s="53">
        <v>126</v>
      </c>
      <c r="G281" s="54">
        <v>156</v>
      </c>
      <c r="H281" s="34">
        <f t="shared" si="9"/>
        <v>30</v>
      </c>
      <c r="I281" s="44">
        <v>89.192428429057216</v>
      </c>
      <c r="J281" s="35"/>
      <c r="K281" s="44">
        <v>122.3034218737094</v>
      </c>
      <c r="L281" s="35"/>
    </row>
    <row r="282" spans="2:12" s="56" customFormat="1" ht="14.85" customHeight="1">
      <c r="B282" s="52">
        <v>42559</v>
      </c>
      <c r="C282" s="53">
        <v>96.5</v>
      </c>
      <c r="D282" s="54">
        <v>119.12499999992774</v>
      </c>
      <c r="E282" s="34">
        <f t="shared" si="8"/>
        <v>22.624999999927738</v>
      </c>
      <c r="F282" s="53">
        <v>128</v>
      </c>
      <c r="G282" s="54">
        <v>155.99999999988529</v>
      </c>
      <c r="H282" s="34">
        <f t="shared" si="9"/>
        <v>27.99999999988529</v>
      </c>
      <c r="I282" s="44">
        <v>88.737530911090531</v>
      </c>
      <c r="J282" s="35"/>
      <c r="K282" s="44">
        <v>125.9490494713295</v>
      </c>
      <c r="L282" s="35"/>
    </row>
    <row r="283" spans="2:12" s="56" customFormat="1" ht="14.85" customHeight="1">
      <c r="B283" s="52">
        <v>42552</v>
      </c>
      <c r="C283" s="53">
        <v>106</v>
      </c>
      <c r="D283" s="54">
        <v>119.24999999987665</v>
      </c>
      <c r="E283" s="34">
        <f t="shared" si="8"/>
        <v>13.24999999987665</v>
      </c>
      <c r="F283" s="53">
        <v>142.5</v>
      </c>
      <c r="G283" s="54">
        <v>155.99999999980417</v>
      </c>
      <c r="H283" s="34">
        <f t="shared" si="9"/>
        <v>13.499999999804174</v>
      </c>
      <c r="I283" s="55"/>
      <c r="J283" s="35"/>
      <c r="K283" s="55"/>
      <c r="L283" s="35"/>
    </row>
    <row r="284" spans="2:12" s="56" customFormat="1" ht="14.85" customHeight="1">
      <c r="B284" s="52">
        <v>42550</v>
      </c>
      <c r="C284" s="53">
        <v>95.524478705357168</v>
      </c>
      <c r="D284" s="54">
        <v>119.3749999998511</v>
      </c>
      <c r="E284" s="34">
        <f t="shared" si="8"/>
        <v>23.85052129449393</v>
      </c>
      <c r="F284" s="53">
        <v>131.02376773770519</v>
      </c>
      <c r="G284" s="54">
        <v>155.99999999976359</v>
      </c>
      <c r="H284" s="34">
        <f t="shared" si="9"/>
        <v>24.976232262058403</v>
      </c>
      <c r="I284" s="55"/>
      <c r="J284" s="35"/>
      <c r="K284" s="55"/>
      <c r="L284" s="35"/>
    </row>
    <row r="285" spans="2:12" s="56" customFormat="1" ht="14.85" customHeight="1">
      <c r="B285" s="52">
        <v>42538</v>
      </c>
      <c r="C285" s="53">
        <v>85.5</v>
      </c>
      <c r="D285" s="54">
        <v>119.4999999998511</v>
      </c>
      <c r="E285" s="34">
        <f t="shared" si="8"/>
        <v>33.999999999851099</v>
      </c>
      <c r="F285" s="53">
        <v>119.5</v>
      </c>
      <c r="G285" s="54">
        <v>155.99999999976359</v>
      </c>
      <c r="H285" s="34">
        <f t="shared" si="9"/>
        <v>36.499999999763588</v>
      </c>
      <c r="I285" s="55"/>
      <c r="J285" s="35"/>
      <c r="K285" s="55"/>
      <c r="L285" s="35"/>
    </row>
    <row r="286" spans="2:12" s="56" customFormat="1" ht="14.85" customHeight="1">
      <c r="B286" s="52">
        <v>42531</v>
      </c>
      <c r="C286" s="53">
        <v>79.5</v>
      </c>
      <c r="D286" s="54">
        <v>119.6249999998729</v>
      </c>
      <c r="E286" s="34">
        <f t="shared" si="8"/>
        <v>40.124999999872898</v>
      </c>
      <c r="F286" s="53">
        <v>116.5</v>
      </c>
      <c r="G286" s="54">
        <v>155.99999999979821</v>
      </c>
      <c r="H286" s="34">
        <f t="shared" si="9"/>
        <v>39.499999999798206</v>
      </c>
      <c r="I286" s="55"/>
      <c r="J286" s="35"/>
      <c r="K286" s="55"/>
      <c r="L286" s="35"/>
    </row>
    <row r="287" spans="2:12" s="56" customFormat="1" ht="14.85" customHeight="1">
      <c r="B287" s="52">
        <v>42524</v>
      </c>
      <c r="C287" s="53">
        <v>87</v>
      </c>
      <c r="D287" s="54">
        <v>119.74999999991013</v>
      </c>
      <c r="E287" s="34">
        <f t="shared" si="8"/>
        <v>32.749999999910131</v>
      </c>
      <c r="F287" s="53">
        <v>121</v>
      </c>
      <c r="G287" s="54">
        <v>155.99999999985732</v>
      </c>
      <c r="H287" s="34">
        <f t="shared" si="9"/>
        <v>34.999999999857323</v>
      </c>
      <c r="I287" s="55"/>
      <c r="J287" s="35"/>
      <c r="K287" s="55"/>
      <c r="L287" s="35"/>
    </row>
    <row r="288" spans="2:12" s="56" customFormat="1" ht="14.85" customHeight="1">
      <c r="B288" s="52">
        <v>42516</v>
      </c>
      <c r="C288" s="53">
        <v>86.73421590643143</v>
      </c>
      <c r="D288" s="54">
        <v>119.87499999995507</v>
      </c>
      <c r="E288" s="34">
        <f t="shared" si="8"/>
        <v>33.140784093523635</v>
      </c>
      <c r="F288" s="53">
        <v>121.42968344206253</v>
      </c>
      <c r="G288" s="54">
        <v>155.99999999992866</v>
      </c>
      <c r="H288" s="34">
        <f t="shared" si="9"/>
        <v>34.570316557866136</v>
      </c>
      <c r="I288" s="55"/>
      <c r="J288" s="35"/>
      <c r="K288" s="55"/>
      <c r="L288" s="35"/>
    </row>
    <row r="289" spans="2:12" s="56" customFormat="1" ht="14.85" customHeight="1">
      <c r="B289" s="52">
        <v>42513</v>
      </c>
      <c r="C289" s="53">
        <v>88</v>
      </c>
      <c r="D289" s="54">
        <v>120</v>
      </c>
      <c r="E289" s="34">
        <f t="shared" si="8"/>
        <v>32</v>
      </c>
      <c r="F289" s="53">
        <v>123</v>
      </c>
      <c r="G289" s="54">
        <v>156</v>
      </c>
      <c r="H289" s="34">
        <f t="shared" si="9"/>
        <v>33</v>
      </c>
      <c r="I289" s="55"/>
      <c r="J289" s="35"/>
      <c r="K289" s="44">
        <v>122.3034218737094</v>
      </c>
      <c r="L289" s="35"/>
    </row>
    <row r="290" spans="2:12" s="56" customFormat="1" ht="14.85" customHeight="1">
      <c r="B290" s="52">
        <v>42503</v>
      </c>
      <c r="C290" s="53">
        <v>87.5</v>
      </c>
      <c r="D290" s="54">
        <v>118.5</v>
      </c>
      <c r="E290" s="34">
        <f t="shared" si="8"/>
        <v>31</v>
      </c>
      <c r="F290" s="53">
        <v>120</v>
      </c>
      <c r="G290" s="54">
        <v>156</v>
      </c>
      <c r="H290" s="34">
        <f t="shared" si="9"/>
        <v>36</v>
      </c>
      <c r="I290" s="44">
        <v>89.386182635498372</v>
      </c>
      <c r="J290" s="35"/>
      <c r="K290" s="44">
        <v>124.12866715919347</v>
      </c>
      <c r="L290" s="35"/>
    </row>
    <row r="291" spans="2:12" s="56" customFormat="1" ht="14.85" customHeight="1">
      <c r="B291" s="52">
        <v>42496</v>
      </c>
      <c r="C291" s="53">
        <v>96.431806927842047</v>
      </c>
      <c r="D291" s="54">
        <v>117</v>
      </c>
      <c r="E291" s="34">
        <f t="shared" si="8"/>
        <v>20.568193072157953</v>
      </c>
      <c r="F291" s="53">
        <v>128.75307283235952</v>
      </c>
      <c r="G291" s="54">
        <v>156</v>
      </c>
      <c r="H291" s="34">
        <f t="shared" si="9"/>
        <v>27.246927167640479</v>
      </c>
      <c r="I291" s="55"/>
      <c r="J291" s="35"/>
      <c r="K291" s="55"/>
      <c r="L291" s="35"/>
    </row>
    <row r="292" spans="2:12" s="56" customFormat="1" ht="14.85" customHeight="1">
      <c r="B292" s="52">
        <v>42489</v>
      </c>
      <c r="C292" s="53">
        <f>AVERAGE(87,92)</f>
        <v>89.5</v>
      </c>
      <c r="D292" s="54">
        <v>117</v>
      </c>
      <c r="E292" s="34">
        <f t="shared" si="8"/>
        <v>27.5</v>
      </c>
      <c r="F292" s="53">
        <v>121</v>
      </c>
      <c r="G292" s="54">
        <v>157</v>
      </c>
      <c r="H292" s="34">
        <f t="shared" si="9"/>
        <v>36</v>
      </c>
      <c r="I292" s="55"/>
      <c r="J292" s="34">
        <v>120.74656820391698</v>
      </c>
      <c r="K292" s="55"/>
      <c r="L292" s="35"/>
    </row>
    <row r="293" spans="2:12" s="56" customFormat="1" ht="14.85" customHeight="1">
      <c r="B293" s="52">
        <v>42482</v>
      </c>
      <c r="C293" s="53">
        <v>102.5</v>
      </c>
      <c r="D293" s="54">
        <v>135</v>
      </c>
      <c r="E293" s="34">
        <f t="shared" si="8"/>
        <v>32.5</v>
      </c>
      <c r="F293" s="53">
        <v>133</v>
      </c>
      <c r="G293" s="54">
        <f>AVERAGE(169,174)</f>
        <v>171.5</v>
      </c>
      <c r="H293" s="34">
        <f t="shared" si="9"/>
        <v>38.5</v>
      </c>
      <c r="I293" s="55"/>
      <c r="J293" s="35"/>
      <c r="K293" s="55"/>
      <c r="L293" s="35"/>
    </row>
    <row r="294" spans="2:12" s="56" customFormat="1" ht="14.85" customHeight="1">
      <c r="B294" s="52">
        <v>42475</v>
      </c>
      <c r="C294" s="53">
        <v>102.56143681605079</v>
      </c>
      <c r="D294" s="54">
        <v>142.19999999999999</v>
      </c>
      <c r="E294" s="34">
        <f t="shared" si="8"/>
        <v>39.638563183949202</v>
      </c>
      <c r="F294" s="53">
        <v>140.56317828184257</v>
      </c>
      <c r="G294" s="54">
        <v>179.2</v>
      </c>
      <c r="H294" s="34">
        <f t="shared" si="9"/>
        <v>38.636821718157421</v>
      </c>
      <c r="I294" s="55"/>
      <c r="J294" s="35"/>
      <c r="K294" s="55"/>
      <c r="L294" s="35"/>
    </row>
    <row r="295" spans="2:12" s="56" customFormat="1" ht="14.85" customHeight="1">
      <c r="B295" s="52">
        <v>42468</v>
      </c>
      <c r="C295" s="53">
        <v>106</v>
      </c>
      <c r="D295" s="54">
        <v>145.89999999999998</v>
      </c>
      <c r="E295" s="34">
        <f t="shared" si="8"/>
        <v>39.899999999999977</v>
      </c>
      <c r="F295" s="53">
        <v>141.5</v>
      </c>
      <c r="G295" s="54">
        <v>182.89999999999998</v>
      </c>
      <c r="H295" s="34">
        <f t="shared" si="9"/>
        <v>41.399999999999977</v>
      </c>
      <c r="I295" s="55"/>
      <c r="J295" s="35"/>
      <c r="K295" s="55"/>
      <c r="L295" s="35"/>
    </row>
    <row r="296" spans="2:12" s="56" customFormat="1" ht="14.85" customHeight="1">
      <c r="B296" s="52">
        <v>42461</v>
      </c>
      <c r="C296" s="53">
        <v>109</v>
      </c>
      <c r="D296" s="54">
        <v>149.59999999999997</v>
      </c>
      <c r="E296" s="34">
        <f t="shared" si="8"/>
        <v>40.599999999999966</v>
      </c>
      <c r="F296" s="53">
        <v>142.5</v>
      </c>
      <c r="G296" s="54">
        <v>186.59999999999997</v>
      </c>
      <c r="H296" s="34">
        <f t="shared" si="9"/>
        <v>44.099999999999966</v>
      </c>
      <c r="I296" s="55"/>
      <c r="J296" s="35"/>
      <c r="K296" s="55"/>
      <c r="L296" s="35"/>
    </row>
    <row r="297" spans="2:12" s="56" customFormat="1" ht="14.85" customHeight="1">
      <c r="B297" s="52">
        <v>42453</v>
      </c>
      <c r="C297" s="53">
        <v>113.59631879213933</v>
      </c>
      <c r="D297" s="54">
        <v>153.29999999999998</v>
      </c>
      <c r="E297" s="34">
        <f t="shared" si="8"/>
        <v>39.703681207860654</v>
      </c>
      <c r="F297" s="53">
        <v>146.71745497226627</v>
      </c>
      <c r="G297" s="54">
        <v>190.29999999999998</v>
      </c>
      <c r="H297" s="34">
        <f t="shared" si="9"/>
        <v>43.582545027733715</v>
      </c>
      <c r="I297" s="55"/>
      <c r="J297" s="35"/>
      <c r="K297" s="55"/>
      <c r="L297" s="35"/>
    </row>
    <row r="298" spans="2:12" s="56" customFormat="1" ht="14.85" customHeight="1">
      <c r="B298" s="52">
        <v>42447</v>
      </c>
      <c r="C298" s="53">
        <v>126.5</v>
      </c>
      <c r="D298" s="54">
        <v>157</v>
      </c>
      <c r="E298" s="34">
        <f t="shared" si="8"/>
        <v>30.5</v>
      </c>
      <c r="F298" s="53">
        <v>160</v>
      </c>
      <c r="G298" s="54">
        <v>194</v>
      </c>
      <c r="H298" s="34">
        <f t="shared" si="9"/>
        <v>34</v>
      </c>
      <c r="I298" s="55"/>
      <c r="J298" s="35"/>
      <c r="K298" s="55"/>
      <c r="L298" s="35"/>
    </row>
    <row r="299" spans="2:12" s="56" customFormat="1" ht="14.85" customHeight="1">
      <c r="B299" s="52">
        <v>42440</v>
      </c>
      <c r="C299" s="53">
        <v>100.70944637110024</v>
      </c>
      <c r="D299" s="54">
        <v>156.9999999991195</v>
      </c>
      <c r="E299" s="34">
        <f t="shared" si="8"/>
        <v>56.290553628019254</v>
      </c>
      <c r="F299" s="53">
        <v>135.86822332791002</v>
      </c>
      <c r="G299" s="54">
        <v>193.9999999989418</v>
      </c>
      <c r="H299" s="34">
        <f t="shared" si="9"/>
        <v>58.131776671031787</v>
      </c>
      <c r="I299" s="44">
        <v>125.87731340173303</v>
      </c>
      <c r="J299" s="35"/>
      <c r="K299" s="44">
        <v>157.62149862269666</v>
      </c>
      <c r="L299" s="35"/>
    </row>
    <row r="300" spans="2:12" s="56" customFormat="1" ht="14.85" customHeight="1">
      <c r="B300" s="52">
        <v>42433</v>
      </c>
      <c r="C300" s="53">
        <v>129</v>
      </c>
      <c r="D300" s="54">
        <v>156.99999999884741</v>
      </c>
      <c r="E300" s="34">
        <f t="shared" si="8"/>
        <v>27.999999998847414</v>
      </c>
      <c r="F300" s="53">
        <v>162</v>
      </c>
      <c r="G300" s="54">
        <v>193.99999999861481</v>
      </c>
      <c r="H300" s="34">
        <f t="shared" si="9"/>
        <v>31.999999998614811</v>
      </c>
      <c r="I300" s="55"/>
      <c r="J300" s="35"/>
      <c r="K300" s="55"/>
      <c r="L300" s="35"/>
    </row>
    <row r="301" spans="2:12" s="56" customFormat="1" ht="14.85" customHeight="1">
      <c r="B301" s="52">
        <v>42426</v>
      </c>
      <c r="C301" s="53">
        <v>131.5</v>
      </c>
      <c r="D301" s="54">
        <v>156.99999999906754</v>
      </c>
      <c r="E301" s="34">
        <f t="shared" si="8"/>
        <v>25.499999999067541</v>
      </c>
      <c r="F301" s="53">
        <v>165.5</v>
      </c>
      <c r="G301" s="54">
        <v>193.99999999887936</v>
      </c>
      <c r="H301" s="34">
        <f t="shared" si="9"/>
        <v>28.49999999887936</v>
      </c>
      <c r="I301" s="55"/>
      <c r="J301" s="35"/>
      <c r="K301" s="55"/>
      <c r="L301" s="35"/>
    </row>
    <row r="302" spans="2:12" s="56" customFormat="1" ht="14.85" customHeight="1">
      <c r="B302" s="52">
        <v>42419</v>
      </c>
      <c r="C302" s="53">
        <v>138.5</v>
      </c>
      <c r="D302" s="54">
        <v>156.99999999953377</v>
      </c>
      <c r="E302" s="34">
        <f t="shared" si="8"/>
        <v>18.49999999953377</v>
      </c>
      <c r="F302" s="53">
        <v>163.5</v>
      </c>
      <c r="G302" s="54">
        <v>193.99999999943969</v>
      </c>
      <c r="H302" s="34">
        <f t="shared" si="9"/>
        <v>30.499999999439694</v>
      </c>
      <c r="I302" s="55"/>
      <c r="J302" s="35"/>
      <c r="K302" s="55"/>
      <c r="L302" s="35"/>
    </row>
    <row r="303" spans="2:12" s="56" customFormat="1" ht="14.85" customHeight="1">
      <c r="B303" s="52">
        <v>42412</v>
      </c>
      <c r="C303" s="53">
        <v>124</v>
      </c>
      <c r="D303" s="54">
        <v>157</v>
      </c>
      <c r="E303" s="34">
        <f t="shared" si="8"/>
        <v>33</v>
      </c>
      <c r="F303" s="53">
        <v>158</v>
      </c>
      <c r="G303" s="54">
        <v>194</v>
      </c>
      <c r="H303" s="34">
        <f t="shared" si="9"/>
        <v>36</v>
      </c>
      <c r="I303" s="55"/>
      <c r="J303" s="35"/>
      <c r="K303" s="55"/>
      <c r="L303" s="35"/>
    </row>
    <row r="304" spans="2:12" s="56" customFormat="1" ht="14.85" customHeight="1">
      <c r="B304" s="52">
        <v>42405</v>
      </c>
      <c r="C304" s="53">
        <v>119.5</v>
      </c>
      <c r="D304" s="54">
        <v>147.16666666666666</v>
      </c>
      <c r="E304" s="34">
        <f t="shared" si="8"/>
        <v>27.666666666666657</v>
      </c>
      <c r="F304" s="53">
        <v>149</v>
      </c>
      <c r="G304" s="54">
        <v>182</v>
      </c>
      <c r="H304" s="34">
        <f t="shared" si="9"/>
        <v>33</v>
      </c>
      <c r="I304" s="55"/>
      <c r="J304" s="35"/>
      <c r="K304" s="55"/>
      <c r="L304" s="35"/>
    </row>
    <row r="305" spans="2:12" s="56" customFormat="1" ht="14.85" customHeight="1">
      <c r="B305" s="52">
        <v>42398</v>
      </c>
      <c r="C305" s="53">
        <v>111.5</v>
      </c>
      <c r="D305" s="54">
        <v>137.33333333333331</v>
      </c>
      <c r="E305" s="34">
        <f t="shared" si="8"/>
        <v>25.833333333333314</v>
      </c>
      <c r="F305" s="53">
        <v>142</v>
      </c>
      <c r="G305" s="54">
        <v>170</v>
      </c>
      <c r="H305" s="34">
        <f t="shared" si="9"/>
        <v>28</v>
      </c>
      <c r="I305" s="55"/>
      <c r="J305" s="35"/>
      <c r="K305" s="55"/>
      <c r="L305" s="35"/>
    </row>
    <row r="306" spans="2:12" s="56" customFormat="1" ht="14.85" customHeight="1">
      <c r="B306" s="52">
        <v>42391</v>
      </c>
      <c r="C306" s="53">
        <v>106.5</v>
      </c>
      <c r="D306" s="54">
        <v>127.5</v>
      </c>
      <c r="E306" s="34">
        <f t="shared" si="8"/>
        <v>21</v>
      </c>
      <c r="F306" s="53">
        <v>137</v>
      </c>
      <c r="G306" s="54">
        <v>158</v>
      </c>
      <c r="H306" s="34">
        <f t="shared" si="9"/>
        <v>21</v>
      </c>
      <c r="I306" s="55"/>
      <c r="J306" s="35"/>
      <c r="K306" s="55"/>
      <c r="L306" s="35"/>
    </row>
    <row r="307" spans="2:12" s="56" customFormat="1" ht="14.85" customHeight="1">
      <c r="B307" s="52">
        <v>42384</v>
      </c>
      <c r="C307" s="53">
        <v>99</v>
      </c>
      <c r="D307" s="54">
        <v>124.66670989388754</v>
      </c>
      <c r="E307" s="34">
        <f t="shared" si="8"/>
        <v>25.666709893887543</v>
      </c>
      <c r="F307" s="53">
        <v>132</v>
      </c>
      <c r="G307" s="54">
        <v>156.3333587575471</v>
      </c>
      <c r="H307" s="34">
        <f t="shared" si="9"/>
        <v>24.333358757547103</v>
      </c>
      <c r="I307" s="55"/>
      <c r="J307" s="35"/>
      <c r="K307" s="55"/>
      <c r="L307" s="35"/>
    </row>
    <row r="308" spans="2:12" s="56" customFormat="1" ht="14.85" customHeight="1">
      <c r="B308" s="57">
        <v>42377</v>
      </c>
      <c r="C308" s="58">
        <v>94</v>
      </c>
      <c r="D308" s="59">
        <v>121.83335494694377</v>
      </c>
      <c r="E308" s="60">
        <f t="shared" si="8"/>
        <v>27.833354946943771</v>
      </c>
      <c r="F308" s="58">
        <v>124</v>
      </c>
      <c r="G308" s="59">
        <v>154.66667937877355</v>
      </c>
      <c r="H308" s="60">
        <f t="shared" si="9"/>
        <v>30.666679378773551</v>
      </c>
      <c r="I308" s="59">
        <v>96.427327386463389</v>
      </c>
      <c r="J308" s="42"/>
      <c r="K308" s="59">
        <v>129.42270467967458</v>
      </c>
      <c r="L308" s="42"/>
    </row>
    <row r="309" spans="2:12" ht="14.85" customHeight="1">
      <c r="B309" s="43"/>
      <c r="C309" s="44"/>
      <c r="D309" s="45"/>
      <c r="E309" s="44"/>
      <c r="F309" s="44"/>
      <c r="G309" s="45"/>
      <c r="H309" s="44"/>
    </row>
    <row r="310" spans="2:12" ht="14.85" customHeight="1">
      <c r="B310" s="43"/>
      <c r="C310" s="44"/>
      <c r="D310" s="45"/>
      <c r="E310" s="44"/>
      <c r="F310" s="44"/>
      <c r="G310" s="45"/>
      <c r="H310" s="44"/>
    </row>
    <row r="311" spans="2:12" ht="14.85" customHeight="1">
      <c r="B311" s="43"/>
      <c r="C311" s="47"/>
      <c r="D311" s="48"/>
      <c r="E311" s="47"/>
      <c r="F311" s="47"/>
      <c r="G311" s="48"/>
      <c r="H311" s="47"/>
    </row>
    <row r="312" spans="2:12" ht="14.85" customHeight="1">
      <c r="B312" s="43"/>
      <c r="C312" s="47"/>
      <c r="D312" s="48"/>
      <c r="E312" s="47"/>
      <c r="F312" s="47"/>
      <c r="G312" s="48"/>
      <c r="H312" s="47"/>
    </row>
    <row r="313" spans="2:12" ht="14.85" customHeight="1">
      <c r="B313" s="43"/>
      <c r="C313" s="47"/>
      <c r="D313" s="48"/>
      <c r="E313" s="47"/>
      <c r="F313" s="47"/>
      <c r="G313" s="48"/>
      <c r="H313" s="47"/>
    </row>
    <row r="314" spans="2:12" ht="14.85" customHeight="1">
      <c r="B314" s="43"/>
      <c r="C314" s="47"/>
      <c r="D314" s="48"/>
      <c r="E314" s="47"/>
      <c r="F314" s="47"/>
      <c r="G314" s="48"/>
      <c r="H314" s="47"/>
    </row>
    <row r="315" spans="2:12" ht="14.85" customHeight="1">
      <c r="B315" s="43"/>
      <c r="C315" s="47"/>
      <c r="D315" s="48"/>
      <c r="E315" s="47"/>
      <c r="F315" s="47"/>
      <c r="G315" s="48"/>
      <c r="H315" s="47"/>
    </row>
    <row r="316" spans="2:12" ht="14.85" customHeight="1">
      <c r="B316" s="43"/>
      <c r="C316" s="47"/>
      <c r="D316" s="48"/>
      <c r="E316" s="47"/>
      <c r="F316" s="47"/>
      <c r="G316" s="48"/>
      <c r="H316" s="47"/>
    </row>
    <row r="317" spans="2:12" ht="14.85" customHeight="1">
      <c r="B317" s="43"/>
      <c r="C317" s="47"/>
      <c r="D317" s="48"/>
      <c r="E317" s="47"/>
      <c r="F317" s="47"/>
      <c r="G317" s="48"/>
      <c r="H317" s="47"/>
    </row>
    <row r="318" spans="2:12" ht="14.85" customHeight="1">
      <c r="B318" s="43"/>
      <c r="C318" s="47"/>
      <c r="D318" s="48"/>
      <c r="E318" s="47"/>
      <c r="F318" s="47"/>
      <c r="G318" s="48"/>
      <c r="H318" s="47"/>
    </row>
    <row r="319" spans="2:12" ht="14.85" customHeight="1">
      <c r="B319" s="43"/>
      <c r="C319" s="47"/>
      <c r="D319" s="48"/>
      <c r="E319" s="47"/>
      <c r="F319" s="47"/>
      <c r="G319" s="48"/>
      <c r="H319" s="47"/>
    </row>
    <row r="320" spans="2:12" ht="14.85" customHeight="1">
      <c r="B320" s="43"/>
      <c r="C320" s="47"/>
      <c r="D320" s="48"/>
      <c r="E320" s="47"/>
      <c r="F320" s="47"/>
      <c r="G320" s="48"/>
      <c r="H320" s="47"/>
    </row>
    <row r="321" spans="2:8" ht="14.85" customHeight="1">
      <c r="B321" s="43"/>
      <c r="C321" s="47"/>
      <c r="D321" s="48"/>
      <c r="E321" s="47"/>
      <c r="F321" s="47"/>
      <c r="G321" s="48"/>
      <c r="H321" s="47"/>
    </row>
    <row r="322" spans="2:8" ht="14.85" customHeight="1">
      <c r="B322" s="43"/>
      <c r="C322" s="47"/>
      <c r="D322" s="48"/>
      <c r="E322" s="47"/>
      <c r="F322" s="47"/>
      <c r="G322" s="48"/>
      <c r="H322" s="47"/>
    </row>
    <row r="323" spans="2:8" ht="14.85" customHeight="1">
      <c r="B323" s="43"/>
      <c r="C323" s="47"/>
      <c r="D323" s="48"/>
      <c r="E323" s="47"/>
      <c r="F323" s="47"/>
      <c r="G323" s="48"/>
      <c r="H323" s="47"/>
    </row>
    <row r="324" spans="2:8" ht="14.85" customHeight="1">
      <c r="B324" s="43"/>
      <c r="C324" s="47"/>
      <c r="D324" s="48"/>
      <c r="E324" s="47"/>
      <c r="F324" s="47"/>
      <c r="G324" s="48"/>
      <c r="H324" s="47"/>
    </row>
    <row r="325" spans="2:8" ht="14.85" customHeight="1">
      <c r="B325" s="43"/>
      <c r="C325" s="47"/>
      <c r="D325" s="48"/>
      <c r="E325" s="47"/>
      <c r="F325" s="47"/>
      <c r="G325" s="48"/>
      <c r="H325" s="47"/>
    </row>
    <row r="326" spans="2:8" ht="14.85" customHeight="1">
      <c r="B326" s="43"/>
      <c r="C326" s="47"/>
      <c r="D326" s="48"/>
      <c r="E326" s="47"/>
      <c r="F326" s="47"/>
      <c r="G326" s="48"/>
      <c r="H326" s="47"/>
    </row>
    <row r="327" spans="2:8" ht="14.85" customHeight="1">
      <c r="B327" s="43"/>
      <c r="C327" s="47"/>
      <c r="D327" s="48"/>
      <c r="E327" s="47"/>
      <c r="F327" s="47"/>
      <c r="G327" s="48"/>
      <c r="H327" s="47"/>
    </row>
    <row r="328" spans="2:8" ht="14.85" customHeight="1">
      <c r="B328" s="43"/>
      <c r="C328" s="47"/>
      <c r="D328" s="48"/>
      <c r="E328" s="47"/>
      <c r="F328" s="47"/>
      <c r="G328" s="48"/>
      <c r="H328" s="47"/>
    </row>
    <row r="329" spans="2:8" ht="14.85" customHeight="1">
      <c r="B329" s="43"/>
      <c r="C329" s="47"/>
      <c r="D329" s="48"/>
      <c r="E329" s="47"/>
      <c r="F329" s="47"/>
      <c r="G329" s="48"/>
      <c r="H329" s="47"/>
    </row>
    <row r="330" spans="2:8" ht="14.85" customHeight="1">
      <c r="B330" s="43"/>
      <c r="C330" s="47"/>
      <c r="D330" s="48"/>
      <c r="E330" s="47"/>
      <c r="F330" s="47"/>
      <c r="G330" s="48"/>
      <c r="H330" s="47"/>
    </row>
    <row r="331" spans="2:8" ht="14.85" customHeight="1">
      <c r="B331" s="43"/>
      <c r="C331" s="47"/>
      <c r="D331" s="48"/>
      <c r="E331" s="47"/>
      <c r="F331" s="47"/>
      <c r="G331" s="48"/>
      <c r="H331" s="47"/>
    </row>
    <row r="332" spans="2:8" ht="14.85" customHeight="1">
      <c r="B332" s="43"/>
      <c r="C332" s="47"/>
      <c r="D332" s="48"/>
      <c r="E332" s="47"/>
      <c r="F332" s="47"/>
      <c r="G332" s="48"/>
      <c r="H332" s="47"/>
    </row>
    <row r="333" spans="2:8" ht="14.85" customHeight="1">
      <c r="B333" s="43"/>
      <c r="C333" s="47"/>
      <c r="D333" s="48"/>
      <c r="E333" s="47"/>
      <c r="F333" s="47"/>
      <c r="G333" s="48"/>
      <c r="H333" s="47"/>
    </row>
    <row r="334" spans="2:8" ht="14.85" customHeight="1">
      <c r="B334" s="43"/>
      <c r="C334" s="47"/>
      <c r="D334" s="48"/>
      <c r="E334" s="47"/>
      <c r="F334" s="47"/>
      <c r="G334" s="48"/>
      <c r="H334" s="47"/>
    </row>
    <row r="335" spans="2:8" ht="14.85" customHeight="1">
      <c r="B335" s="43"/>
      <c r="C335" s="47"/>
      <c r="D335" s="48"/>
      <c r="E335" s="47"/>
      <c r="F335" s="47"/>
      <c r="G335" s="48"/>
      <c r="H335" s="47"/>
    </row>
    <row r="336" spans="2:8" ht="14.85" customHeight="1">
      <c r="B336" s="43"/>
      <c r="C336" s="47"/>
      <c r="D336" s="48"/>
      <c r="E336" s="47"/>
      <c r="F336" s="47"/>
      <c r="G336" s="48"/>
      <c r="H336" s="47"/>
    </row>
    <row r="337" spans="2:8" ht="14.85" customHeight="1">
      <c r="B337" s="43"/>
      <c r="C337" s="47"/>
      <c r="D337" s="48"/>
      <c r="E337" s="47"/>
      <c r="F337" s="47"/>
      <c r="G337" s="48"/>
      <c r="H337" s="47"/>
    </row>
    <row r="338" spans="2:8" ht="14.85" customHeight="1">
      <c r="B338" s="43"/>
      <c r="C338" s="47"/>
      <c r="D338" s="48"/>
      <c r="E338" s="47"/>
      <c r="F338" s="47"/>
      <c r="G338" s="48"/>
      <c r="H338" s="47"/>
    </row>
    <row r="339" spans="2:8" ht="14.85" customHeight="1">
      <c r="B339" s="43"/>
      <c r="C339" s="47"/>
      <c r="D339" s="48"/>
      <c r="E339" s="47"/>
      <c r="F339" s="47"/>
      <c r="G339" s="48"/>
      <c r="H339" s="47"/>
    </row>
    <row r="340" spans="2:8" ht="14.85" customHeight="1">
      <c r="B340" s="43"/>
      <c r="C340" s="47"/>
      <c r="D340" s="48"/>
      <c r="E340" s="47"/>
      <c r="F340" s="47"/>
      <c r="G340" s="48"/>
      <c r="H340" s="47"/>
    </row>
    <row r="341" spans="2:8" ht="14.85" customHeight="1">
      <c r="B341" s="43"/>
      <c r="C341" s="47"/>
      <c r="D341" s="48"/>
      <c r="E341" s="47"/>
      <c r="F341" s="47"/>
      <c r="G341" s="48"/>
      <c r="H341" s="47"/>
    </row>
    <row r="342" spans="2:8" ht="14.85" customHeight="1">
      <c r="B342" s="43"/>
      <c r="C342" s="47"/>
      <c r="D342" s="48"/>
      <c r="E342" s="47"/>
      <c r="F342" s="47"/>
      <c r="G342" s="48"/>
      <c r="H342" s="47"/>
    </row>
    <row r="343" spans="2:8" ht="14.85" customHeight="1">
      <c r="B343" s="43"/>
      <c r="C343" s="47"/>
      <c r="D343" s="48"/>
      <c r="E343" s="47"/>
      <c r="F343" s="47"/>
      <c r="G343" s="48"/>
      <c r="H343" s="47"/>
    </row>
    <row r="344" spans="2:8" ht="14.85" customHeight="1">
      <c r="B344" s="43"/>
      <c r="C344" s="47"/>
      <c r="D344" s="48"/>
      <c r="E344" s="47"/>
      <c r="F344" s="47"/>
      <c r="G344" s="48"/>
      <c r="H344" s="47"/>
    </row>
    <row r="345" spans="2:8" ht="14.85" customHeight="1">
      <c r="B345" s="43"/>
      <c r="C345" s="47"/>
      <c r="D345" s="48"/>
      <c r="E345" s="47"/>
      <c r="F345" s="47"/>
      <c r="G345" s="48"/>
      <c r="H345" s="47"/>
    </row>
    <row r="346" spans="2:8" ht="14.85" customHeight="1">
      <c r="B346" s="43"/>
      <c r="C346" s="47"/>
      <c r="D346" s="48"/>
      <c r="E346" s="47"/>
      <c r="F346" s="47"/>
      <c r="G346" s="48"/>
      <c r="H346" s="47"/>
    </row>
    <row r="347" spans="2:8" ht="14.85" customHeight="1">
      <c r="B347" s="43"/>
      <c r="C347" s="47"/>
      <c r="D347" s="48"/>
      <c r="E347" s="47"/>
      <c r="F347" s="47"/>
      <c r="G347" s="48"/>
      <c r="H347" s="47"/>
    </row>
    <row r="348" spans="2:8" ht="14.85" customHeight="1">
      <c r="B348" s="43"/>
      <c r="C348" s="47"/>
      <c r="D348" s="48"/>
      <c r="E348" s="47"/>
      <c r="F348" s="47"/>
      <c r="G348" s="48"/>
      <c r="H348" s="47"/>
    </row>
    <row r="349" spans="2:8" ht="14.85" customHeight="1">
      <c r="B349" s="43"/>
      <c r="C349" s="47"/>
      <c r="D349" s="48"/>
      <c r="E349" s="47"/>
      <c r="F349" s="47"/>
      <c r="G349" s="48"/>
      <c r="H349" s="47"/>
    </row>
    <row r="350" spans="2:8" ht="14.85" customHeight="1">
      <c r="B350" s="43"/>
      <c r="C350" s="47"/>
      <c r="D350" s="48"/>
      <c r="E350" s="47"/>
      <c r="F350" s="47"/>
      <c r="G350" s="48"/>
      <c r="H350" s="47"/>
    </row>
    <row r="351" spans="2:8" ht="14.85" customHeight="1">
      <c r="B351" s="43"/>
      <c r="C351" s="47"/>
      <c r="D351" s="48"/>
      <c r="E351" s="47"/>
      <c r="F351" s="47"/>
      <c r="G351" s="48"/>
      <c r="H351" s="47"/>
    </row>
    <row r="352" spans="2:8" ht="14.85" customHeight="1">
      <c r="B352" s="43"/>
      <c r="C352" s="47"/>
      <c r="D352" s="48"/>
      <c r="E352" s="47"/>
      <c r="F352" s="47"/>
      <c r="G352" s="48"/>
      <c r="H352" s="47"/>
    </row>
    <row r="353" spans="2:8" ht="14.85" customHeight="1">
      <c r="B353" s="43"/>
      <c r="C353" s="47"/>
      <c r="D353" s="48"/>
      <c r="E353" s="47"/>
      <c r="F353" s="47"/>
      <c r="G353" s="48"/>
      <c r="H353" s="47"/>
    </row>
    <row r="354" spans="2:8" ht="14.85" customHeight="1">
      <c r="B354" s="43"/>
      <c r="C354" s="47"/>
      <c r="D354" s="48"/>
      <c r="E354" s="47"/>
      <c r="F354" s="47"/>
      <c r="G354" s="48"/>
      <c r="H354" s="47"/>
    </row>
    <row r="355" spans="2:8" ht="14.85" customHeight="1">
      <c r="B355" s="43"/>
      <c r="C355" s="47"/>
      <c r="D355" s="48"/>
      <c r="E355" s="47"/>
      <c r="F355" s="47"/>
      <c r="G355" s="48"/>
      <c r="H355" s="47"/>
    </row>
    <row r="356" spans="2:8" ht="14.85" customHeight="1">
      <c r="B356" s="43"/>
      <c r="C356" s="47"/>
      <c r="D356" s="48"/>
      <c r="E356" s="47"/>
      <c r="F356" s="47"/>
      <c r="G356" s="48"/>
      <c r="H356" s="47"/>
    </row>
    <row r="357" spans="2:8" ht="14.85" customHeight="1">
      <c r="B357" s="43"/>
      <c r="C357" s="47"/>
      <c r="D357" s="48"/>
      <c r="E357" s="47"/>
      <c r="F357" s="47"/>
      <c r="G357" s="48"/>
      <c r="H357" s="47"/>
    </row>
    <row r="358" spans="2:8" ht="14.85" customHeight="1">
      <c r="B358" s="43"/>
      <c r="C358" s="47"/>
      <c r="D358" s="48"/>
      <c r="E358" s="47"/>
      <c r="F358" s="47"/>
      <c r="G358" s="48"/>
      <c r="H358" s="47"/>
    </row>
    <row r="359" spans="2:8" ht="14.85" customHeight="1">
      <c r="B359" s="43"/>
      <c r="C359" s="47"/>
      <c r="D359" s="48"/>
      <c r="E359" s="47"/>
      <c r="F359" s="47"/>
      <c r="G359" s="48"/>
      <c r="H359" s="47"/>
    </row>
    <row r="360" spans="2:8" ht="14.85" customHeight="1">
      <c r="B360" s="43"/>
      <c r="C360" s="47"/>
      <c r="D360" s="48"/>
      <c r="E360" s="47"/>
      <c r="F360" s="47"/>
      <c r="G360" s="48"/>
      <c r="H360" s="47"/>
    </row>
    <row r="361" spans="2:8" ht="14.85" customHeight="1">
      <c r="B361" s="43"/>
      <c r="C361" s="47"/>
      <c r="D361" s="48"/>
      <c r="E361" s="47"/>
      <c r="F361" s="47"/>
      <c r="G361" s="48"/>
      <c r="H361" s="47"/>
    </row>
    <row r="362" spans="2:8" ht="14.85" customHeight="1">
      <c r="B362" s="43"/>
      <c r="C362" s="47"/>
      <c r="D362" s="48"/>
      <c r="E362" s="47"/>
      <c r="F362" s="47"/>
      <c r="G362" s="48"/>
      <c r="H362" s="47"/>
    </row>
    <row r="363" spans="2:8" ht="14.85" customHeight="1">
      <c r="B363" s="43"/>
      <c r="C363" s="47"/>
      <c r="D363" s="48"/>
      <c r="E363" s="47"/>
      <c r="F363" s="47"/>
      <c r="G363" s="48"/>
      <c r="H363" s="47"/>
    </row>
    <row r="364" spans="2:8" ht="14.85" customHeight="1">
      <c r="B364" s="43"/>
      <c r="C364" s="47"/>
      <c r="D364" s="48"/>
      <c r="E364" s="47"/>
      <c r="F364" s="47"/>
      <c r="G364" s="48"/>
      <c r="H364" s="47"/>
    </row>
    <row r="365" spans="2:8" ht="14.85" customHeight="1">
      <c r="B365" s="43"/>
      <c r="C365" s="47"/>
      <c r="D365" s="48"/>
      <c r="E365" s="47"/>
      <c r="F365" s="47"/>
      <c r="G365" s="48"/>
      <c r="H365" s="47"/>
    </row>
    <row r="366" spans="2:8" ht="14.85" customHeight="1">
      <c r="B366" s="43"/>
      <c r="C366" s="47"/>
      <c r="D366" s="48"/>
      <c r="E366" s="47"/>
      <c r="F366" s="47"/>
      <c r="G366" s="48"/>
      <c r="H366" s="47"/>
    </row>
    <row r="367" spans="2:8" ht="14.85" customHeight="1">
      <c r="B367" s="43"/>
      <c r="C367" s="47"/>
      <c r="D367" s="48"/>
      <c r="E367" s="47"/>
      <c r="F367" s="47"/>
      <c r="G367" s="48"/>
      <c r="H367" s="47"/>
    </row>
    <row r="368" spans="2:8" ht="14.85" customHeight="1">
      <c r="B368" s="43"/>
      <c r="C368" s="47"/>
      <c r="D368" s="48"/>
      <c r="E368" s="47"/>
      <c r="F368" s="47"/>
      <c r="G368" s="48"/>
      <c r="H368" s="47"/>
    </row>
    <row r="369" spans="2:8" ht="14.85" customHeight="1">
      <c r="B369" s="43"/>
      <c r="C369" s="47"/>
      <c r="D369" s="48"/>
      <c r="E369" s="47"/>
      <c r="F369" s="47"/>
      <c r="G369" s="48"/>
      <c r="H369" s="47"/>
    </row>
    <row r="370" spans="2:8" ht="14.85" customHeight="1">
      <c r="B370" s="43"/>
      <c r="C370" s="47"/>
      <c r="D370" s="48"/>
      <c r="E370" s="47"/>
      <c r="F370" s="47"/>
      <c r="G370" s="48"/>
      <c r="H370" s="47"/>
    </row>
    <row r="371" spans="2:8" ht="14.85" customHeight="1">
      <c r="B371" s="43"/>
      <c r="C371" s="47"/>
      <c r="D371" s="48"/>
      <c r="E371" s="47"/>
      <c r="F371" s="47"/>
      <c r="G371" s="48"/>
      <c r="H371" s="47"/>
    </row>
    <row r="372" spans="2:8" ht="14.85" customHeight="1">
      <c r="B372" s="43"/>
      <c r="C372" s="47"/>
      <c r="D372" s="48"/>
      <c r="E372" s="47"/>
      <c r="F372" s="47"/>
      <c r="G372" s="48"/>
      <c r="H372" s="47"/>
    </row>
    <row r="373" spans="2:8" ht="14.85" customHeight="1">
      <c r="B373" s="43"/>
      <c r="C373" s="47"/>
      <c r="D373" s="48"/>
      <c r="E373" s="47"/>
      <c r="F373" s="47"/>
      <c r="G373" s="48"/>
      <c r="H373" s="47"/>
    </row>
    <row r="374" spans="2:8" ht="14.85" customHeight="1">
      <c r="B374" s="43"/>
      <c r="C374" s="47"/>
      <c r="D374" s="48"/>
      <c r="E374" s="47"/>
      <c r="F374" s="47"/>
      <c r="G374" s="48"/>
      <c r="H374" s="47"/>
    </row>
    <row r="375" spans="2:8" ht="14.85" customHeight="1">
      <c r="B375" s="43"/>
      <c r="C375" s="47"/>
      <c r="D375" s="48"/>
      <c r="E375" s="47"/>
      <c r="F375" s="47"/>
      <c r="G375" s="48"/>
      <c r="H375" s="47"/>
    </row>
    <row r="376" spans="2:8" ht="14.85" customHeight="1">
      <c r="B376" s="43"/>
      <c r="C376" s="47"/>
      <c r="D376" s="48"/>
      <c r="E376" s="47"/>
      <c r="F376" s="47"/>
      <c r="G376" s="48"/>
      <c r="H376" s="47"/>
    </row>
    <row r="377" spans="2:8" ht="14.85" customHeight="1">
      <c r="B377" s="43"/>
      <c r="C377" s="47"/>
      <c r="D377" s="48"/>
      <c r="E377" s="47"/>
      <c r="F377" s="47"/>
      <c r="G377" s="48"/>
      <c r="H377" s="47"/>
    </row>
    <row r="378" spans="2:8" ht="14.85" customHeight="1">
      <c r="B378" s="43"/>
      <c r="C378" s="47"/>
      <c r="D378" s="48"/>
      <c r="E378" s="47"/>
      <c r="F378" s="47"/>
      <c r="G378" s="48"/>
      <c r="H378" s="47"/>
    </row>
    <row r="379" spans="2:8" ht="14.85" customHeight="1">
      <c r="B379" s="43"/>
      <c r="C379" s="47"/>
      <c r="D379" s="48"/>
      <c r="E379" s="47"/>
      <c r="F379" s="47"/>
      <c r="G379" s="48"/>
      <c r="H379" s="47"/>
    </row>
    <row r="380" spans="2:8" ht="14.85" customHeight="1">
      <c r="B380" s="43"/>
      <c r="C380" s="47"/>
      <c r="D380" s="48"/>
      <c r="E380" s="47"/>
      <c r="F380" s="47"/>
      <c r="G380" s="48"/>
      <c r="H380" s="47"/>
    </row>
    <row r="381" spans="2:8" ht="14.85" customHeight="1">
      <c r="B381" s="43"/>
      <c r="C381" s="47"/>
      <c r="D381" s="48"/>
      <c r="E381" s="47"/>
      <c r="F381" s="47"/>
      <c r="G381" s="48"/>
      <c r="H381" s="47"/>
    </row>
    <row r="382" spans="2:8" ht="14.85" customHeight="1">
      <c r="B382" s="43"/>
      <c r="C382" s="47"/>
      <c r="D382" s="48"/>
      <c r="E382" s="47"/>
      <c r="F382" s="47"/>
      <c r="G382" s="48"/>
      <c r="H382" s="47"/>
    </row>
    <row r="383" spans="2:8" ht="14.85" customHeight="1">
      <c r="B383" s="43"/>
      <c r="C383" s="47"/>
      <c r="D383" s="48"/>
      <c r="E383" s="47"/>
      <c r="F383" s="47"/>
      <c r="G383" s="48"/>
      <c r="H383" s="47"/>
    </row>
    <row r="384" spans="2:8" ht="14.85" customHeight="1">
      <c r="B384" s="43"/>
      <c r="C384" s="47"/>
      <c r="D384" s="48"/>
      <c r="E384" s="47"/>
      <c r="F384" s="47"/>
      <c r="G384" s="48"/>
      <c r="H384" s="47"/>
    </row>
    <row r="385" spans="2:8" ht="14.85" customHeight="1">
      <c r="B385" s="43"/>
      <c r="C385" s="47"/>
      <c r="D385" s="48"/>
      <c r="E385" s="47"/>
      <c r="F385" s="47"/>
      <c r="G385" s="48"/>
      <c r="H385" s="47"/>
    </row>
    <row r="386" spans="2:8" ht="14.85" customHeight="1">
      <c r="B386" s="43"/>
      <c r="C386" s="47"/>
      <c r="D386" s="48"/>
      <c r="E386" s="47"/>
      <c r="F386" s="47"/>
      <c r="G386" s="48"/>
      <c r="H386" s="47"/>
    </row>
    <row r="387" spans="2:8" ht="14.85" customHeight="1">
      <c r="B387" s="43"/>
      <c r="C387" s="47"/>
      <c r="D387" s="48"/>
      <c r="E387" s="47"/>
      <c r="F387" s="47"/>
      <c r="G387" s="48"/>
      <c r="H387" s="47"/>
    </row>
    <row r="388" spans="2:8" ht="14.85" customHeight="1">
      <c r="B388" s="43"/>
      <c r="C388" s="47"/>
      <c r="D388" s="48"/>
      <c r="E388" s="47"/>
      <c r="F388" s="47"/>
      <c r="G388" s="48"/>
      <c r="H388" s="47"/>
    </row>
    <row r="389" spans="2:8" ht="14.85" customHeight="1">
      <c r="B389" s="43"/>
      <c r="C389" s="47"/>
      <c r="D389" s="48"/>
      <c r="E389" s="47"/>
      <c r="F389" s="47"/>
      <c r="G389" s="48"/>
      <c r="H389" s="47"/>
    </row>
    <row r="390" spans="2:8" ht="14.85" customHeight="1">
      <c r="B390" s="43"/>
      <c r="C390" s="47"/>
      <c r="D390" s="48"/>
      <c r="E390" s="47"/>
      <c r="F390" s="47"/>
      <c r="G390" s="48"/>
      <c r="H390" s="47"/>
    </row>
    <row r="391" spans="2:8" ht="14.85" customHeight="1">
      <c r="B391" s="43"/>
      <c r="C391" s="47"/>
      <c r="D391" s="48"/>
      <c r="E391" s="47"/>
      <c r="F391" s="47"/>
      <c r="G391" s="48"/>
      <c r="H391" s="47"/>
    </row>
    <row r="392" spans="2:8" ht="14.85" customHeight="1">
      <c r="B392" s="43"/>
      <c r="C392" s="47"/>
      <c r="D392" s="48"/>
      <c r="E392" s="47"/>
      <c r="F392" s="47"/>
      <c r="G392" s="48"/>
      <c r="H392" s="47"/>
    </row>
    <row r="393" spans="2:8" ht="14.85" customHeight="1">
      <c r="B393" s="43"/>
      <c r="C393" s="47"/>
      <c r="D393" s="48"/>
      <c r="E393" s="47"/>
      <c r="F393" s="47"/>
      <c r="G393" s="48"/>
      <c r="H393" s="47"/>
    </row>
    <row r="394" spans="2:8" ht="14.85" customHeight="1">
      <c r="B394" s="43"/>
      <c r="C394" s="47"/>
      <c r="D394" s="48"/>
      <c r="E394" s="47"/>
      <c r="F394" s="47"/>
      <c r="G394" s="48"/>
      <c r="H394" s="47"/>
    </row>
    <row r="395" spans="2:8" ht="14.85" customHeight="1">
      <c r="B395" s="43"/>
      <c r="C395" s="47"/>
      <c r="D395" s="48"/>
      <c r="E395" s="47"/>
      <c r="F395" s="47"/>
      <c r="G395" s="48"/>
      <c r="H395" s="47"/>
    </row>
    <row r="396" spans="2:8" ht="14.85" customHeight="1">
      <c r="B396" s="43"/>
      <c r="C396" s="47"/>
      <c r="D396" s="48"/>
      <c r="E396" s="47"/>
      <c r="F396" s="47"/>
      <c r="G396" s="48"/>
      <c r="H396" s="47"/>
    </row>
    <row r="397" spans="2:8" ht="14.85" customHeight="1">
      <c r="B397" s="43"/>
      <c r="C397" s="47"/>
      <c r="D397" s="48"/>
      <c r="E397" s="47"/>
      <c r="F397" s="47"/>
      <c r="G397" s="48"/>
      <c r="H397" s="47"/>
    </row>
    <row r="398" spans="2:8" ht="14.85" customHeight="1">
      <c r="B398" s="43"/>
      <c r="C398" s="47"/>
      <c r="D398" s="48"/>
      <c r="E398" s="47"/>
      <c r="F398" s="47"/>
      <c r="G398" s="48"/>
      <c r="H398" s="47"/>
    </row>
    <row r="399" spans="2:8" ht="14.85" customHeight="1">
      <c r="B399" s="43"/>
      <c r="C399" s="47"/>
      <c r="D399" s="48"/>
      <c r="E399" s="47"/>
      <c r="F399" s="47"/>
      <c r="G399" s="48"/>
      <c r="H399" s="47"/>
    </row>
    <row r="400" spans="2:8" ht="14.85" customHeight="1">
      <c r="B400" s="43"/>
      <c r="C400" s="47"/>
      <c r="D400" s="48"/>
      <c r="E400" s="47"/>
      <c r="F400" s="47"/>
      <c r="G400" s="48"/>
      <c r="H400" s="47"/>
    </row>
    <row r="401" spans="2:8" ht="14.85" customHeight="1">
      <c r="B401" s="43"/>
      <c r="C401" s="47"/>
      <c r="D401" s="48"/>
      <c r="E401" s="47"/>
      <c r="F401" s="47"/>
      <c r="G401" s="48"/>
      <c r="H401" s="47"/>
    </row>
    <row r="402" spans="2:8" ht="14.85" customHeight="1">
      <c r="B402" s="43"/>
      <c r="C402" s="47"/>
      <c r="D402" s="48"/>
      <c r="E402" s="47"/>
      <c r="F402" s="47"/>
      <c r="G402" s="48"/>
      <c r="H402" s="47"/>
    </row>
    <row r="403" spans="2:8" ht="14.85" customHeight="1">
      <c r="B403" s="43"/>
      <c r="C403" s="47"/>
      <c r="D403" s="48"/>
      <c r="E403" s="47"/>
      <c r="F403" s="47"/>
      <c r="G403" s="48"/>
      <c r="H403" s="47"/>
    </row>
    <row r="404" spans="2:8" ht="14.85" customHeight="1">
      <c r="B404" s="43"/>
      <c r="C404" s="47"/>
      <c r="D404" s="48"/>
      <c r="E404" s="47"/>
      <c r="F404" s="47"/>
      <c r="G404" s="48"/>
      <c r="H404" s="47"/>
    </row>
    <row r="405" spans="2:8" ht="14.85" customHeight="1">
      <c r="B405" s="43"/>
      <c r="C405" s="47"/>
      <c r="D405" s="48"/>
      <c r="E405" s="47"/>
      <c r="F405" s="47"/>
      <c r="G405" s="48"/>
      <c r="H405" s="47"/>
    </row>
    <row r="406" spans="2:8" ht="14.85" customHeight="1">
      <c r="B406" s="43"/>
      <c r="C406" s="47"/>
      <c r="D406" s="48"/>
      <c r="E406" s="47"/>
      <c r="F406" s="47"/>
      <c r="G406" s="48"/>
      <c r="H406" s="47"/>
    </row>
    <row r="407" spans="2:8" ht="14.85" customHeight="1">
      <c r="B407" s="43"/>
      <c r="C407" s="47"/>
      <c r="D407" s="48"/>
      <c r="E407" s="47"/>
      <c r="F407" s="47"/>
      <c r="G407" s="48"/>
      <c r="H407" s="47"/>
    </row>
    <row r="408" spans="2:8" ht="14.85" customHeight="1">
      <c r="B408" s="43"/>
      <c r="C408" s="47"/>
      <c r="D408" s="48"/>
      <c r="E408" s="47"/>
      <c r="F408" s="47"/>
      <c r="G408" s="48"/>
      <c r="H408" s="47"/>
    </row>
    <row r="409" spans="2:8" ht="14.85" customHeight="1">
      <c r="B409" s="43"/>
      <c r="C409" s="47"/>
      <c r="D409" s="48"/>
      <c r="E409" s="47"/>
      <c r="F409" s="47"/>
      <c r="G409" s="48"/>
      <c r="H409" s="47"/>
    </row>
    <row r="410" spans="2:8" ht="14.85" customHeight="1">
      <c r="B410" s="43"/>
      <c r="C410" s="47"/>
      <c r="D410" s="48"/>
      <c r="E410" s="47"/>
      <c r="F410" s="47"/>
      <c r="G410" s="48"/>
      <c r="H410" s="47"/>
    </row>
    <row r="411" spans="2:8" ht="14.85" customHeight="1">
      <c r="B411" s="43"/>
      <c r="C411" s="47"/>
      <c r="D411" s="48"/>
      <c r="E411" s="47"/>
      <c r="F411" s="47"/>
      <c r="G411" s="48"/>
      <c r="H411" s="47"/>
    </row>
    <row r="412" spans="2:8" ht="14.85" customHeight="1">
      <c r="B412" s="43"/>
      <c r="C412" s="47"/>
      <c r="D412" s="48"/>
      <c r="E412" s="47"/>
      <c r="F412" s="47"/>
      <c r="G412" s="48"/>
      <c r="H412" s="47"/>
    </row>
    <row r="413" spans="2:8" ht="14.85" customHeight="1">
      <c r="B413" s="43"/>
      <c r="C413" s="47"/>
      <c r="D413" s="48"/>
      <c r="E413" s="47"/>
      <c r="F413" s="47"/>
      <c r="G413" s="48"/>
      <c r="H413" s="47"/>
    </row>
    <row r="414" spans="2:8" ht="14.85" customHeight="1">
      <c r="B414" s="43"/>
      <c r="C414" s="47"/>
      <c r="D414" s="48"/>
      <c r="E414" s="47"/>
      <c r="F414" s="47"/>
      <c r="G414" s="48"/>
      <c r="H414" s="47"/>
    </row>
    <row r="415" spans="2:8" ht="14.85" customHeight="1">
      <c r="B415" s="43"/>
      <c r="C415" s="47"/>
      <c r="D415" s="48"/>
      <c r="E415" s="47"/>
      <c r="F415" s="47"/>
      <c r="G415" s="48"/>
      <c r="H415" s="47"/>
    </row>
    <row r="416" spans="2:8" ht="14.85" customHeight="1">
      <c r="B416" s="43"/>
      <c r="C416" s="47"/>
      <c r="D416" s="48"/>
      <c r="E416" s="47"/>
      <c r="F416" s="47"/>
      <c r="G416" s="48"/>
      <c r="H416" s="47"/>
    </row>
    <row r="417" spans="2:8" ht="14.85" customHeight="1">
      <c r="B417" s="43"/>
      <c r="C417" s="47"/>
      <c r="D417" s="48"/>
      <c r="E417" s="47"/>
      <c r="F417" s="47"/>
      <c r="G417" s="48"/>
      <c r="H417" s="47"/>
    </row>
    <row r="418" spans="2:8" ht="14.85" customHeight="1">
      <c r="B418" s="43"/>
      <c r="C418" s="47"/>
      <c r="D418" s="48"/>
      <c r="E418" s="47"/>
      <c r="F418" s="47"/>
      <c r="G418" s="48"/>
      <c r="H418" s="47"/>
    </row>
    <row r="419" spans="2:8" ht="14.85" customHeight="1">
      <c r="B419" s="43"/>
      <c r="C419" s="47"/>
      <c r="D419" s="48"/>
      <c r="E419" s="47"/>
      <c r="F419" s="47"/>
      <c r="G419" s="48"/>
      <c r="H419" s="47"/>
    </row>
    <row r="420" spans="2:8" ht="14.85" customHeight="1">
      <c r="B420" s="43"/>
      <c r="C420" s="47"/>
      <c r="D420" s="48"/>
      <c r="E420" s="47"/>
      <c r="F420" s="47"/>
      <c r="G420" s="48"/>
      <c r="H420" s="47"/>
    </row>
    <row r="421" spans="2:8" ht="14.85" customHeight="1">
      <c r="B421" s="43"/>
      <c r="C421" s="47"/>
      <c r="D421" s="48"/>
      <c r="E421" s="47"/>
      <c r="F421" s="47"/>
      <c r="G421" s="48"/>
      <c r="H421" s="47"/>
    </row>
    <row r="422" spans="2:8" ht="14.85" customHeight="1">
      <c r="B422" s="43"/>
      <c r="C422" s="47"/>
      <c r="D422" s="48"/>
      <c r="E422" s="47"/>
      <c r="F422" s="47"/>
      <c r="G422" s="48"/>
      <c r="H422" s="47"/>
    </row>
    <row r="423" spans="2:8" ht="14.85" customHeight="1">
      <c r="B423" s="43"/>
      <c r="C423" s="47"/>
      <c r="D423" s="48"/>
      <c r="E423" s="47"/>
      <c r="F423" s="47"/>
      <c r="G423" s="48"/>
      <c r="H423" s="47"/>
    </row>
    <row r="424" spans="2:8" ht="14.85" customHeight="1">
      <c r="B424" s="43"/>
      <c r="C424" s="47"/>
      <c r="D424" s="48"/>
      <c r="E424" s="47"/>
      <c r="F424" s="47"/>
      <c r="G424" s="48"/>
      <c r="H424" s="47"/>
    </row>
    <row r="425" spans="2:8" ht="14.85" customHeight="1">
      <c r="B425" s="43"/>
      <c r="C425" s="47"/>
      <c r="D425" s="48"/>
      <c r="E425" s="47"/>
      <c r="F425" s="47"/>
      <c r="G425" s="48"/>
      <c r="H425" s="47"/>
    </row>
    <row r="426" spans="2:8" ht="14.85" customHeight="1">
      <c r="B426" s="43"/>
      <c r="C426" s="47"/>
      <c r="D426" s="48"/>
      <c r="E426" s="47"/>
      <c r="F426" s="47"/>
      <c r="G426" s="48"/>
      <c r="H426" s="47"/>
    </row>
    <row r="427" spans="2:8" ht="14.85" customHeight="1">
      <c r="B427" s="43"/>
      <c r="C427" s="47"/>
      <c r="D427" s="48"/>
      <c r="E427" s="47"/>
      <c r="F427" s="47"/>
      <c r="G427" s="48"/>
      <c r="H427" s="47"/>
    </row>
    <row r="428" spans="2:8" ht="14.85" customHeight="1">
      <c r="B428" s="43"/>
      <c r="C428" s="47"/>
      <c r="D428" s="48"/>
      <c r="E428" s="47"/>
      <c r="F428" s="47"/>
      <c r="G428" s="48"/>
      <c r="H428" s="47"/>
    </row>
    <row r="429" spans="2:8" ht="14.85" customHeight="1">
      <c r="B429" s="43"/>
      <c r="C429" s="47"/>
      <c r="D429" s="48"/>
      <c r="E429" s="47"/>
      <c r="F429" s="47"/>
      <c r="G429" s="48"/>
      <c r="H429" s="47"/>
    </row>
    <row r="430" spans="2:8" ht="14.85" customHeight="1">
      <c r="B430" s="43"/>
      <c r="C430" s="47"/>
      <c r="D430" s="48"/>
      <c r="E430" s="47"/>
      <c r="F430" s="47"/>
      <c r="G430" s="48"/>
      <c r="H430" s="47"/>
    </row>
    <row r="431" spans="2:8" ht="14.85" customHeight="1">
      <c r="B431" s="43"/>
      <c r="C431" s="47"/>
      <c r="D431" s="48"/>
      <c r="E431" s="47"/>
      <c r="F431" s="47"/>
      <c r="G431" s="48"/>
      <c r="H431" s="47"/>
    </row>
    <row r="432" spans="2:8" ht="14.85" customHeight="1">
      <c r="B432" s="43"/>
      <c r="C432" s="47"/>
      <c r="D432" s="48"/>
      <c r="E432" s="47"/>
      <c r="F432" s="47"/>
      <c r="G432" s="48"/>
      <c r="H432" s="47"/>
    </row>
    <row r="433" spans="2:8" ht="14.85" customHeight="1">
      <c r="B433" s="43"/>
      <c r="C433" s="47"/>
      <c r="D433" s="48"/>
      <c r="E433" s="47"/>
      <c r="F433" s="47"/>
      <c r="G433" s="48"/>
      <c r="H433" s="47"/>
    </row>
    <row r="434" spans="2:8" ht="14.85" customHeight="1">
      <c r="B434" s="43"/>
      <c r="C434" s="47"/>
      <c r="D434" s="48"/>
      <c r="E434" s="47"/>
      <c r="F434" s="47"/>
      <c r="G434" s="48"/>
      <c r="H434" s="47"/>
    </row>
    <row r="435" spans="2:8" ht="14.85" customHeight="1">
      <c r="B435" s="43"/>
      <c r="C435" s="47"/>
      <c r="D435" s="48"/>
      <c r="E435" s="47"/>
      <c r="F435" s="47"/>
      <c r="G435" s="48"/>
      <c r="H435" s="47"/>
    </row>
    <row r="436" spans="2:8" ht="14.85" customHeight="1">
      <c r="B436" s="43"/>
      <c r="C436" s="47"/>
      <c r="D436" s="48"/>
      <c r="E436" s="47"/>
      <c r="F436" s="47"/>
      <c r="G436" s="48"/>
      <c r="H436" s="47"/>
    </row>
    <row r="437" spans="2:8" ht="14.85" customHeight="1">
      <c r="B437" s="43"/>
      <c r="C437" s="47"/>
      <c r="D437" s="48"/>
      <c r="E437" s="47"/>
      <c r="F437" s="47"/>
      <c r="G437" s="48"/>
      <c r="H437" s="47"/>
    </row>
    <row r="438" spans="2:8" ht="14.85" customHeight="1">
      <c r="B438" s="43"/>
      <c r="C438" s="47"/>
      <c r="D438" s="48"/>
      <c r="E438" s="47"/>
      <c r="F438" s="47"/>
      <c r="G438" s="48"/>
      <c r="H438" s="47"/>
    </row>
    <row r="439" spans="2:8" ht="14.85" customHeight="1">
      <c r="B439" s="43"/>
      <c r="C439" s="47"/>
      <c r="D439" s="48"/>
      <c r="E439" s="47"/>
      <c r="F439" s="47"/>
      <c r="G439" s="48"/>
      <c r="H439" s="47"/>
    </row>
    <row r="440" spans="2:8" ht="14.85" customHeight="1">
      <c r="B440" s="43"/>
      <c r="C440" s="47"/>
      <c r="D440" s="48"/>
      <c r="E440" s="47"/>
      <c r="F440" s="47"/>
      <c r="G440" s="48"/>
      <c r="H440" s="47"/>
    </row>
    <row r="441" spans="2:8" ht="14.85" customHeight="1">
      <c r="B441" s="43"/>
      <c r="C441" s="47"/>
      <c r="D441" s="48"/>
      <c r="E441" s="47"/>
      <c r="F441" s="47"/>
      <c r="G441" s="48"/>
      <c r="H441" s="47"/>
    </row>
    <row r="442" spans="2:8" ht="14.85" customHeight="1">
      <c r="B442" s="43"/>
      <c r="C442" s="47"/>
      <c r="D442" s="48"/>
      <c r="E442" s="47"/>
      <c r="F442" s="47"/>
      <c r="G442" s="48"/>
      <c r="H442" s="47"/>
    </row>
    <row r="443" spans="2:8" ht="14.85" customHeight="1">
      <c r="B443" s="43"/>
      <c r="C443" s="47"/>
      <c r="D443" s="48"/>
      <c r="E443" s="47"/>
      <c r="F443" s="47"/>
      <c r="G443" s="48"/>
      <c r="H443" s="47"/>
    </row>
    <row r="444" spans="2:8" ht="14.85" customHeight="1">
      <c r="B444" s="43"/>
      <c r="C444" s="47"/>
      <c r="D444" s="48"/>
      <c r="E444" s="47"/>
      <c r="F444" s="47"/>
      <c r="G444" s="48"/>
      <c r="H444" s="47"/>
    </row>
    <row r="445" spans="2:8" ht="14.85" customHeight="1">
      <c r="B445" s="43"/>
      <c r="C445" s="47"/>
      <c r="D445" s="48"/>
      <c r="E445" s="47"/>
      <c r="F445" s="47"/>
      <c r="G445" s="48"/>
      <c r="H445" s="47"/>
    </row>
    <row r="446" spans="2:8" ht="14.85" customHeight="1">
      <c r="B446" s="43"/>
      <c r="C446" s="47"/>
      <c r="D446" s="48"/>
      <c r="E446" s="47"/>
      <c r="F446" s="47"/>
      <c r="G446" s="48"/>
      <c r="H446" s="47"/>
    </row>
    <row r="447" spans="2:8" ht="14.85" customHeight="1">
      <c r="B447" s="43"/>
      <c r="C447" s="47"/>
      <c r="D447" s="48"/>
      <c r="E447" s="47"/>
      <c r="F447" s="47"/>
      <c r="G447" s="48"/>
      <c r="H447" s="47"/>
    </row>
    <row r="448" spans="2:8" ht="14.85" customHeight="1">
      <c r="B448" s="43"/>
      <c r="C448" s="47"/>
      <c r="D448" s="48"/>
      <c r="E448" s="47"/>
      <c r="F448" s="47"/>
      <c r="G448" s="48"/>
      <c r="H448" s="47"/>
    </row>
    <row r="449" spans="2:8" ht="14.85" customHeight="1">
      <c r="B449" s="43"/>
      <c r="C449" s="47"/>
      <c r="D449" s="48"/>
      <c r="E449" s="47"/>
      <c r="F449" s="47"/>
      <c r="G449" s="48"/>
      <c r="H449" s="47"/>
    </row>
    <row r="450" spans="2:8" ht="14.85" customHeight="1">
      <c r="B450" s="43"/>
      <c r="C450" s="47"/>
      <c r="D450" s="48"/>
      <c r="E450" s="47"/>
      <c r="F450" s="47"/>
      <c r="G450" s="48"/>
      <c r="H450" s="47"/>
    </row>
    <row r="451" spans="2:8" ht="14.85" customHeight="1">
      <c r="B451" s="43"/>
      <c r="C451" s="47"/>
      <c r="D451" s="48"/>
      <c r="E451" s="47"/>
      <c r="F451" s="47"/>
      <c r="G451" s="48"/>
      <c r="H451" s="47"/>
    </row>
    <row r="452" spans="2:8" ht="14.85" customHeight="1">
      <c r="B452" s="43"/>
      <c r="C452" s="47"/>
      <c r="D452" s="48"/>
      <c r="E452" s="47"/>
      <c r="F452" s="47"/>
      <c r="G452" s="48"/>
      <c r="H452" s="47"/>
    </row>
    <row r="453" spans="2:8" ht="14.85" customHeight="1">
      <c r="B453" s="43"/>
      <c r="C453" s="47"/>
      <c r="D453" s="48"/>
      <c r="E453" s="47"/>
      <c r="F453" s="47"/>
      <c r="G453" s="48"/>
      <c r="H453" s="47"/>
    </row>
    <row r="454" spans="2:8" ht="14.85" customHeight="1">
      <c r="B454" s="43"/>
      <c r="C454" s="47"/>
      <c r="D454" s="48"/>
      <c r="E454" s="47"/>
      <c r="F454" s="47"/>
      <c r="G454" s="48"/>
      <c r="H454" s="47"/>
    </row>
    <row r="455" spans="2:8" ht="14.85" customHeight="1">
      <c r="B455" s="43"/>
      <c r="C455" s="47"/>
      <c r="D455" s="48"/>
      <c r="E455" s="47"/>
      <c r="F455" s="47"/>
      <c r="G455" s="48"/>
      <c r="H455" s="47"/>
    </row>
    <row r="456" spans="2:8" ht="14.85" customHeight="1">
      <c r="B456" s="43"/>
      <c r="C456" s="47"/>
      <c r="D456" s="48"/>
      <c r="E456" s="47"/>
      <c r="F456" s="47"/>
      <c r="G456" s="48"/>
      <c r="H456" s="47"/>
    </row>
    <row r="457" spans="2:8" ht="14.85" customHeight="1">
      <c r="B457" s="43"/>
      <c r="C457" s="47"/>
      <c r="D457" s="48"/>
      <c r="E457" s="47"/>
      <c r="F457" s="47"/>
      <c r="G457" s="48"/>
      <c r="H457" s="47"/>
    </row>
    <row r="458" spans="2:8" ht="14.85" customHeight="1">
      <c r="B458" s="43"/>
      <c r="C458" s="47"/>
      <c r="D458" s="48"/>
      <c r="E458" s="47"/>
      <c r="F458" s="47"/>
      <c r="G458" s="48"/>
      <c r="H458" s="47"/>
    </row>
    <row r="459" spans="2:8" ht="14.85" customHeight="1">
      <c r="B459" s="43"/>
      <c r="C459" s="47"/>
      <c r="D459" s="48"/>
      <c r="E459" s="47"/>
      <c r="F459" s="47"/>
      <c r="G459" s="48"/>
      <c r="H459" s="47"/>
    </row>
    <row r="460" spans="2:8" ht="14.85" customHeight="1">
      <c r="B460" s="43"/>
      <c r="C460" s="47"/>
      <c r="D460" s="48"/>
      <c r="E460" s="47"/>
      <c r="F460" s="47"/>
      <c r="G460" s="48"/>
      <c r="H460" s="47"/>
    </row>
    <row r="461" spans="2:8" ht="14.85" customHeight="1">
      <c r="B461" s="43"/>
      <c r="C461" s="47"/>
      <c r="D461" s="48"/>
      <c r="E461" s="47"/>
      <c r="F461" s="47"/>
      <c r="G461" s="48"/>
      <c r="H461" s="47"/>
    </row>
    <row r="462" spans="2:8" ht="14.85" customHeight="1">
      <c r="B462" s="43"/>
      <c r="C462" s="47"/>
      <c r="D462" s="48"/>
      <c r="E462" s="47"/>
      <c r="F462" s="47"/>
      <c r="G462" s="48"/>
      <c r="H462" s="47"/>
    </row>
    <row r="463" spans="2:8" ht="14.85" customHeight="1">
      <c r="B463" s="43"/>
      <c r="C463" s="47"/>
      <c r="D463" s="48"/>
      <c r="E463" s="47"/>
      <c r="F463" s="47"/>
      <c r="G463" s="48"/>
      <c r="H463" s="47"/>
    </row>
    <row r="464" spans="2:8" ht="14.85" customHeight="1">
      <c r="B464" s="43"/>
      <c r="C464" s="47"/>
      <c r="D464" s="48"/>
      <c r="E464" s="47"/>
      <c r="F464" s="47"/>
      <c r="G464" s="48"/>
      <c r="H464" s="47"/>
    </row>
    <row r="465" spans="2:8" ht="14.85" customHeight="1">
      <c r="B465" s="43"/>
      <c r="C465" s="47"/>
      <c r="D465" s="48"/>
      <c r="E465" s="47"/>
      <c r="F465" s="47"/>
      <c r="G465" s="48"/>
      <c r="H465" s="47"/>
    </row>
    <row r="466" spans="2:8" ht="14.85" customHeight="1">
      <c r="B466" s="43"/>
      <c r="C466" s="47"/>
      <c r="D466" s="48"/>
      <c r="E466" s="47"/>
      <c r="F466" s="47"/>
      <c r="G466" s="48"/>
      <c r="H466" s="47"/>
    </row>
    <row r="467" spans="2:8" ht="14.85" customHeight="1">
      <c r="B467" s="43"/>
      <c r="C467" s="47"/>
      <c r="D467" s="48"/>
      <c r="E467" s="47"/>
      <c r="F467" s="47"/>
      <c r="G467" s="48"/>
      <c r="H467" s="47"/>
    </row>
    <row r="468" spans="2:8" ht="14.85" customHeight="1">
      <c r="B468" s="43"/>
      <c r="C468" s="47"/>
      <c r="D468" s="48"/>
      <c r="E468" s="47"/>
      <c r="F468" s="47"/>
      <c r="G468" s="48"/>
      <c r="H468" s="47"/>
    </row>
    <row r="469" spans="2:8" ht="14.85" customHeight="1">
      <c r="B469" s="43"/>
      <c r="C469" s="47"/>
      <c r="D469" s="48"/>
      <c r="E469" s="47"/>
      <c r="F469" s="47"/>
      <c r="G469" s="48"/>
      <c r="H469" s="47"/>
    </row>
    <row r="470" spans="2:8" ht="14.85" customHeight="1">
      <c r="B470" s="43"/>
      <c r="C470" s="47"/>
      <c r="D470" s="48"/>
      <c r="E470" s="47"/>
      <c r="F470" s="47"/>
      <c r="G470" s="48"/>
      <c r="H470" s="47"/>
    </row>
    <row r="471" spans="2:8" ht="14.85" customHeight="1">
      <c r="B471" s="43"/>
      <c r="C471" s="47"/>
      <c r="D471" s="48"/>
      <c r="E471" s="47"/>
      <c r="F471" s="47"/>
      <c r="G471" s="48"/>
      <c r="H471" s="47"/>
    </row>
    <row r="472" spans="2:8" ht="14.85" customHeight="1">
      <c r="B472" s="43"/>
      <c r="C472" s="47"/>
      <c r="D472" s="48"/>
      <c r="E472" s="47"/>
      <c r="F472" s="47"/>
      <c r="G472" s="48"/>
      <c r="H472" s="47"/>
    </row>
    <row r="473" spans="2:8" ht="14.85" customHeight="1">
      <c r="B473" s="43"/>
      <c r="C473" s="47"/>
      <c r="D473" s="48"/>
      <c r="E473" s="47"/>
      <c r="F473" s="47"/>
      <c r="G473" s="48"/>
      <c r="H473" s="47"/>
    </row>
    <row r="474" spans="2:8" ht="14.85" customHeight="1">
      <c r="B474" s="43"/>
      <c r="C474" s="47"/>
      <c r="D474" s="48"/>
      <c r="E474" s="47"/>
      <c r="F474" s="47"/>
      <c r="G474" s="48"/>
      <c r="H474" s="47"/>
    </row>
    <row r="475" spans="2:8" ht="14.85" customHeight="1">
      <c r="B475" s="43"/>
      <c r="C475" s="47"/>
      <c r="D475" s="48"/>
      <c r="E475" s="47"/>
      <c r="F475" s="47"/>
      <c r="G475" s="48"/>
      <c r="H475" s="47"/>
    </row>
    <row r="476" spans="2:8" ht="14.85" customHeight="1">
      <c r="B476" s="43"/>
      <c r="C476" s="47"/>
      <c r="D476" s="48"/>
      <c r="E476" s="47"/>
      <c r="F476" s="47"/>
      <c r="G476" s="48"/>
      <c r="H476" s="47"/>
    </row>
    <row r="477" spans="2:8" ht="14.85" customHeight="1">
      <c r="B477" s="43"/>
      <c r="C477" s="47"/>
      <c r="D477" s="48"/>
      <c r="E477" s="47"/>
      <c r="F477" s="47"/>
      <c r="G477" s="48"/>
      <c r="H477" s="47"/>
    </row>
    <row r="478" spans="2:8" ht="14.85" customHeight="1">
      <c r="B478" s="43"/>
      <c r="C478" s="47"/>
      <c r="D478" s="48"/>
      <c r="E478" s="47"/>
      <c r="F478" s="47"/>
      <c r="G478" s="48"/>
      <c r="H478" s="47"/>
    </row>
    <row r="479" spans="2:8" ht="14.85" customHeight="1">
      <c r="B479" s="43"/>
      <c r="C479" s="47"/>
      <c r="D479" s="48"/>
      <c r="E479" s="47"/>
      <c r="F479" s="47"/>
      <c r="G479" s="48"/>
      <c r="H479" s="47"/>
    </row>
    <row r="480" spans="2:8" ht="14.85" customHeight="1">
      <c r="B480" s="43"/>
      <c r="C480" s="47"/>
      <c r="D480" s="48"/>
      <c r="E480" s="47"/>
      <c r="F480" s="47"/>
      <c r="G480" s="48"/>
      <c r="H480" s="47"/>
    </row>
    <row r="481" spans="2:8" ht="14.85" customHeight="1">
      <c r="B481" s="43"/>
      <c r="C481" s="47"/>
      <c r="D481" s="48"/>
      <c r="E481" s="47"/>
      <c r="F481" s="47"/>
      <c r="G481" s="48"/>
      <c r="H481" s="47"/>
    </row>
    <row r="482" spans="2:8" ht="14.85" customHeight="1">
      <c r="B482" s="43"/>
      <c r="C482" s="47"/>
      <c r="D482" s="48"/>
      <c r="E482" s="47"/>
      <c r="F482" s="47"/>
      <c r="G482" s="48"/>
      <c r="H482" s="47"/>
    </row>
    <row r="483" spans="2:8" ht="14.85" customHeight="1">
      <c r="B483" s="43"/>
      <c r="C483" s="47"/>
      <c r="D483" s="48"/>
      <c r="E483" s="47"/>
      <c r="F483" s="47"/>
      <c r="G483" s="48"/>
      <c r="H483" s="47"/>
    </row>
    <row r="484" spans="2:8" ht="14.85" customHeight="1">
      <c r="B484" s="43"/>
      <c r="C484" s="47"/>
      <c r="D484" s="48"/>
      <c r="E484" s="47"/>
      <c r="F484" s="47"/>
      <c r="G484" s="48"/>
      <c r="H484" s="47"/>
    </row>
    <row r="485" spans="2:8" ht="14.85" customHeight="1">
      <c r="B485" s="43"/>
      <c r="C485" s="47"/>
      <c r="D485" s="48"/>
      <c r="E485" s="47"/>
      <c r="F485" s="47"/>
      <c r="G485" s="48"/>
      <c r="H485" s="47"/>
    </row>
    <row r="486" spans="2:8" ht="14.85" customHeight="1">
      <c r="B486" s="43"/>
      <c r="C486" s="47"/>
      <c r="D486" s="48"/>
      <c r="E486" s="47"/>
      <c r="F486" s="47"/>
      <c r="G486" s="48"/>
      <c r="H486" s="47"/>
    </row>
    <row r="487" spans="2:8" ht="14.85" customHeight="1">
      <c r="B487" s="43"/>
      <c r="C487" s="47"/>
      <c r="D487" s="48"/>
      <c r="E487" s="47"/>
      <c r="F487" s="47"/>
      <c r="G487" s="48"/>
      <c r="H487" s="47"/>
    </row>
    <row r="488" spans="2:8" ht="14.85" customHeight="1">
      <c r="B488" s="43"/>
      <c r="C488" s="47"/>
      <c r="D488" s="48"/>
      <c r="E488" s="47"/>
      <c r="F488" s="47"/>
      <c r="G488" s="48"/>
      <c r="H488" s="47"/>
    </row>
    <row r="489" spans="2:8" ht="14.85" customHeight="1">
      <c r="B489" s="43"/>
      <c r="C489" s="47"/>
      <c r="D489" s="48"/>
      <c r="E489" s="47"/>
      <c r="F489" s="47"/>
      <c r="G489" s="48"/>
      <c r="H489" s="47"/>
    </row>
    <row r="490" spans="2:8" ht="14.85" customHeight="1">
      <c r="B490" s="43"/>
      <c r="C490" s="47"/>
      <c r="D490" s="48"/>
      <c r="E490" s="47"/>
      <c r="F490" s="47"/>
      <c r="G490" s="48"/>
      <c r="H490" s="47"/>
    </row>
    <row r="491" spans="2:8" ht="14.85" customHeight="1">
      <c r="B491" s="43"/>
      <c r="C491" s="47"/>
      <c r="D491" s="48"/>
      <c r="E491" s="47"/>
      <c r="F491" s="47"/>
      <c r="G491" s="48"/>
      <c r="H491" s="47"/>
    </row>
    <row r="492" spans="2:8" ht="14.85" customHeight="1">
      <c r="B492" s="43"/>
      <c r="C492" s="47"/>
      <c r="D492" s="48"/>
      <c r="E492" s="47"/>
      <c r="F492" s="47"/>
      <c r="G492" s="48"/>
      <c r="H492" s="47"/>
    </row>
    <row r="493" spans="2:8" ht="14.85" customHeight="1">
      <c r="B493" s="43"/>
      <c r="C493" s="47"/>
      <c r="D493" s="48"/>
      <c r="E493" s="47"/>
      <c r="F493" s="47"/>
      <c r="G493" s="48"/>
      <c r="H493" s="47"/>
    </row>
    <row r="494" spans="2:8" ht="14.85" customHeight="1">
      <c r="B494" s="43"/>
      <c r="C494" s="47"/>
      <c r="D494" s="48"/>
      <c r="E494" s="47"/>
      <c r="F494" s="47"/>
      <c r="G494" s="48"/>
      <c r="H494" s="47"/>
    </row>
    <row r="495" spans="2:8" ht="14.85" customHeight="1">
      <c r="B495" s="43"/>
      <c r="C495" s="47"/>
      <c r="D495" s="48"/>
      <c r="E495" s="47"/>
      <c r="F495" s="47"/>
      <c r="G495" s="48"/>
      <c r="H495" s="47"/>
    </row>
    <row r="496" spans="2:8" ht="14.85" customHeight="1">
      <c r="B496" s="43"/>
      <c r="C496" s="47"/>
      <c r="D496" s="48"/>
      <c r="E496" s="47"/>
      <c r="F496" s="47"/>
      <c r="G496" s="48"/>
      <c r="H496" s="47"/>
    </row>
    <row r="497" spans="2:8" ht="14.85" customHeight="1">
      <c r="B497" s="43"/>
      <c r="C497" s="47"/>
      <c r="D497" s="48"/>
      <c r="E497" s="47"/>
      <c r="F497" s="47"/>
      <c r="G497" s="48"/>
      <c r="H497" s="47"/>
    </row>
    <row r="498" spans="2:8" ht="14.85" customHeight="1">
      <c r="B498" s="43"/>
      <c r="C498" s="47"/>
      <c r="D498" s="48"/>
      <c r="E498" s="47"/>
      <c r="F498" s="47"/>
      <c r="G498" s="48"/>
      <c r="H498" s="47"/>
    </row>
    <row r="499" spans="2:8" ht="14.85" customHeight="1">
      <c r="B499" s="43"/>
      <c r="C499" s="47"/>
      <c r="D499" s="48"/>
      <c r="E499" s="47"/>
      <c r="F499" s="47"/>
      <c r="G499" s="48"/>
      <c r="H499" s="47"/>
    </row>
    <row r="500" spans="2:8" ht="14.85" customHeight="1">
      <c r="B500" s="43"/>
      <c r="C500" s="47"/>
      <c r="D500" s="48"/>
      <c r="E500" s="47"/>
      <c r="F500" s="47"/>
      <c r="G500" s="48"/>
      <c r="H500" s="47"/>
    </row>
    <row r="501" spans="2:8" ht="14.85" customHeight="1">
      <c r="B501" s="43"/>
      <c r="C501" s="47"/>
      <c r="D501" s="48"/>
      <c r="E501" s="47"/>
      <c r="F501" s="47"/>
      <c r="G501" s="48"/>
      <c r="H501" s="47"/>
    </row>
    <row r="502" spans="2:8" ht="14.85" customHeight="1">
      <c r="B502" s="43"/>
      <c r="C502" s="47"/>
      <c r="D502" s="48"/>
      <c r="E502" s="47"/>
      <c r="F502" s="47"/>
      <c r="G502" s="48"/>
      <c r="H502" s="47"/>
    </row>
    <row r="503" spans="2:8" ht="14.85" customHeight="1">
      <c r="B503" s="43"/>
      <c r="C503" s="47"/>
      <c r="D503" s="48"/>
      <c r="E503" s="47"/>
      <c r="F503" s="47"/>
      <c r="G503" s="48"/>
      <c r="H503" s="47"/>
    </row>
    <row r="504" spans="2:8" ht="14.85" customHeight="1">
      <c r="B504" s="43"/>
      <c r="C504" s="47"/>
      <c r="D504" s="48"/>
      <c r="E504" s="47"/>
      <c r="F504" s="47"/>
      <c r="G504" s="48"/>
      <c r="H504" s="47"/>
    </row>
    <row r="505" spans="2:8" ht="14.85" customHeight="1">
      <c r="B505" s="43"/>
      <c r="C505" s="47"/>
      <c r="D505" s="48"/>
      <c r="E505" s="47"/>
      <c r="F505" s="47"/>
      <c r="G505" s="48"/>
      <c r="H505" s="47"/>
    </row>
    <row r="506" spans="2:8" ht="14.85" customHeight="1">
      <c r="B506" s="43"/>
      <c r="C506" s="47"/>
      <c r="D506" s="48"/>
      <c r="E506" s="47"/>
      <c r="F506" s="47"/>
      <c r="G506" s="48"/>
      <c r="H506" s="47"/>
    </row>
    <row r="507" spans="2:8" ht="14.85" customHeight="1">
      <c r="B507" s="43"/>
      <c r="C507" s="47"/>
      <c r="D507" s="48"/>
      <c r="E507" s="47"/>
      <c r="F507" s="47"/>
      <c r="G507" s="48"/>
      <c r="H507" s="47"/>
    </row>
    <row r="508" spans="2:8" ht="14.85" customHeight="1">
      <c r="B508" s="43"/>
      <c r="C508" s="47"/>
      <c r="D508" s="48"/>
      <c r="E508" s="47"/>
      <c r="F508" s="47"/>
      <c r="G508" s="48"/>
      <c r="H508" s="47"/>
    </row>
    <row r="509" spans="2:8" ht="14.85" customHeight="1">
      <c r="B509" s="43"/>
      <c r="C509" s="47"/>
      <c r="D509" s="48"/>
      <c r="E509" s="47"/>
      <c r="F509" s="47"/>
      <c r="G509" s="48"/>
      <c r="H509" s="47"/>
    </row>
    <row r="510" spans="2:8" ht="14.85" customHeight="1">
      <c r="B510" s="43"/>
      <c r="C510" s="47"/>
      <c r="D510" s="48"/>
      <c r="E510" s="47"/>
      <c r="F510" s="47"/>
      <c r="G510" s="48"/>
      <c r="H510" s="47"/>
    </row>
    <row r="511" spans="2:8" ht="14.85" customHeight="1">
      <c r="B511" s="43"/>
      <c r="C511" s="47"/>
      <c r="D511" s="48"/>
      <c r="E511" s="47"/>
      <c r="F511" s="47"/>
      <c r="G511" s="48"/>
      <c r="H511" s="47"/>
    </row>
    <row r="512" spans="2:8" ht="14.85" customHeight="1">
      <c r="B512" s="43"/>
      <c r="C512" s="47"/>
      <c r="D512" s="48"/>
      <c r="E512" s="47"/>
      <c r="F512" s="47"/>
      <c r="G512" s="48"/>
      <c r="H512" s="47"/>
    </row>
    <row r="513" spans="2:8" ht="14.85" customHeight="1">
      <c r="B513" s="43"/>
      <c r="C513" s="47"/>
      <c r="D513" s="48"/>
      <c r="E513" s="47"/>
      <c r="F513" s="47"/>
      <c r="G513" s="48"/>
      <c r="H513" s="47"/>
    </row>
    <row r="514" spans="2:8" ht="14.85" customHeight="1">
      <c r="B514" s="43"/>
      <c r="C514" s="47"/>
      <c r="D514" s="48"/>
      <c r="E514" s="47"/>
      <c r="F514" s="47"/>
      <c r="G514" s="48"/>
      <c r="H514" s="47"/>
    </row>
    <row r="515" spans="2:8" ht="14.85" customHeight="1">
      <c r="B515" s="43"/>
      <c r="C515" s="47"/>
      <c r="D515" s="48"/>
      <c r="E515" s="47"/>
      <c r="F515" s="47"/>
      <c r="G515" s="48"/>
      <c r="H515" s="47"/>
    </row>
    <row r="516" spans="2:8" ht="14.85" customHeight="1">
      <c r="B516" s="43"/>
      <c r="C516" s="47"/>
      <c r="D516" s="48"/>
      <c r="E516" s="47"/>
      <c r="F516" s="47"/>
      <c r="G516" s="48"/>
      <c r="H516" s="47"/>
    </row>
    <row r="517" spans="2:8" ht="14.85" customHeight="1">
      <c r="B517" s="43"/>
      <c r="C517" s="47"/>
      <c r="D517" s="48"/>
      <c r="E517" s="47"/>
      <c r="F517" s="47"/>
      <c r="G517" s="48"/>
      <c r="H517" s="47"/>
    </row>
    <row r="518" spans="2:8" ht="14.85" customHeight="1">
      <c r="B518" s="43"/>
      <c r="C518" s="47"/>
      <c r="D518" s="48"/>
      <c r="E518" s="47"/>
      <c r="F518" s="47"/>
      <c r="G518" s="48"/>
      <c r="H518" s="47"/>
    </row>
    <row r="519" spans="2:8" ht="14.85" customHeight="1">
      <c r="B519" s="43"/>
      <c r="C519" s="47"/>
      <c r="D519" s="48"/>
      <c r="E519" s="47"/>
      <c r="F519" s="47"/>
      <c r="G519" s="48"/>
      <c r="H519" s="47"/>
    </row>
    <row r="520" spans="2:8" ht="14.85" customHeight="1">
      <c r="B520" s="43"/>
      <c r="C520" s="47"/>
      <c r="D520" s="48"/>
      <c r="E520" s="47"/>
      <c r="F520" s="47"/>
      <c r="G520" s="48"/>
      <c r="H520" s="47"/>
    </row>
    <row r="521" spans="2:8" ht="14.85" customHeight="1">
      <c r="B521" s="43"/>
      <c r="C521" s="47"/>
      <c r="D521" s="48"/>
      <c r="E521" s="47"/>
      <c r="F521" s="47"/>
      <c r="G521" s="48"/>
      <c r="H521" s="47"/>
    </row>
    <row r="522" spans="2:8" ht="14.85" customHeight="1">
      <c r="B522" s="43"/>
      <c r="C522" s="47"/>
      <c r="D522" s="48"/>
      <c r="E522" s="47"/>
      <c r="F522" s="47"/>
      <c r="G522" s="48"/>
      <c r="H522" s="47"/>
    </row>
    <row r="523" spans="2:8" ht="14.85" customHeight="1">
      <c r="B523" s="43"/>
      <c r="C523" s="47"/>
      <c r="D523" s="48"/>
      <c r="E523" s="47"/>
      <c r="F523" s="47"/>
      <c r="G523" s="48"/>
      <c r="H523" s="47"/>
    </row>
    <row r="524" spans="2:8" ht="14.85" customHeight="1">
      <c r="B524" s="43"/>
      <c r="C524" s="47"/>
      <c r="D524" s="48"/>
      <c r="E524" s="47"/>
      <c r="F524" s="47"/>
      <c r="G524" s="48"/>
      <c r="H524" s="47"/>
    </row>
    <row r="525" spans="2:8" ht="14.85" customHeight="1">
      <c r="B525" s="43"/>
      <c r="C525" s="47"/>
      <c r="D525" s="48"/>
      <c r="E525" s="47"/>
      <c r="F525" s="47"/>
      <c r="G525" s="48"/>
      <c r="H525" s="47"/>
    </row>
    <row r="526" spans="2:8" ht="14.85" customHeight="1">
      <c r="B526" s="43"/>
      <c r="C526" s="47"/>
      <c r="D526" s="48"/>
      <c r="E526" s="47"/>
      <c r="F526" s="47"/>
      <c r="G526" s="48"/>
      <c r="H526" s="47"/>
    </row>
    <row r="527" spans="2:8" ht="14.85" customHeight="1">
      <c r="B527" s="43"/>
      <c r="C527" s="47"/>
      <c r="D527" s="48"/>
      <c r="E527" s="47"/>
      <c r="F527" s="47"/>
      <c r="G527" s="48"/>
      <c r="H527" s="47"/>
    </row>
    <row r="528" spans="2:8" ht="14.85" customHeight="1">
      <c r="B528" s="43"/>
      <c r="C528" s="47"/>
      <c r="D528" s="48"/>
      <c r="E528" s="47"/>
      <c r="F528" s="47"/>
      <c r="G528" s="48"/>
      <c r="H528" s="47"/>
    </row>
    <row r="529" spans="2:8" ht="14.85" customHeight="1">
      <c r="B529" s="43"/>
      <c r="C529" s="47"/>
      <c r="D529" s="48"/>
      <c r="E529" s="47"/>
      <c r="F529" s="47"/>
      <c r="G529" s="48"/>
      <c r="H529" s="47"/>
    </row>
    <row r="530" spans="2:8" ht="14.85" customHeight="1">
      <c r="B530" s="43"/>
      <c r="C530" s="47"/>
      <c r="D530" s="48"/>
      <c r="E530" s="47"/>
      <c r="F530" s="47"/>
      <c r="G530" s="48"/>
      <c r="H530" s="47"/>
    </row>
    <row r="531" spans="2:8" ht="14.85" customHeight="1">
      <c r="B531" s="43"/>
      <c r="C531" s="47"/>
      <c r="D531" s="48"/>
      <c r="E531" s="47"/>
      <c r="F531" s="47"/>
      <c r="G531" s="48"/>
      <c r="H531" s="47"/>
    </row>
    <row r="532" spans="2:8" ht="14.85" customHeight="1">
      <c r="B532" s="43"/>
      <c r="C532" s="47"/>
      <c r="D532" s="48"/>
      <c r="E532" s="47"/>
      <c r="F532" s="47"/>
      <c r="G532" s="48"/>
      <c r="H532" s="47"/>
    </row>
    <row r="533" spans="2:8" ht="14.85" customHeight="1">
      <c r="B533" s="43"/>
      <c r="C533" s="47"/>
      <c r="D533" s="48"/>
      <c r="E533" s="47"/>
      <c r="F533" s="47"/>
      <c r="G533" s="48"/>
      <c r="H533" s="47"/>
    </row>
    <row r="534" spans="2:8" ht="14.85" customHeight="1">
      <c r="B534" s="43"/>
      <c r="C534" s="47"/>
      <c r="D534" s="48"/>
      <c r="E534" s="47"/>
      <c r="F534" s="47"/>
      <c r="G534" s="48"/>
      <c r="H534" s="47"/>
    </row>
    <row r="535" spans="2:8" ht="14.85" customHeight="1">
      <c r="B535" s="43"/>
      <c r="C535" s="47"/>
      <c r="D535" s="48"/>
      <c r="E535" s="47"/>
      <c r="F535" s="47"/>
      <c r="G535" s="48"/>
      <c r="H535" s="47"/>
    </row>
    <row r="536" spans="2:8" ht="14.85" customHeight="1">
      <c r="B536" s="43"/>
      <c r="C536" s="47"/>
      <c r="D536" s="48"/>
      <c r="E536" s="47"/>
      <c r="F536" s="47"/>
      <c r="G536" s="48"/>
      <c r="H536" s="47"/>
    </row>
    <row r="537" spans="2:8" ht="14.85" customHeight="1">
      <c r="B537" s="43"/>
      <c r="C537" s="47"/>
      <c r="D537" s="48"/>
      <c r="E537" s="47"/>
      <c r="F537" s="47"/>
      <c r="G537" s="48"/>
      <c r="H537" s="47"/>
    </row>
    <row r="538" spans="2:8" ht="14.85" customHeight="1">
      <c r="B538" s="43"/>
      <c r="C538" s="47"/>
      <c r="D538" s="48"/>
      <c r="E538" s="47"/>
      <c r="F538" s="47"/>
      <c r="G538" s="48"/>
      <c r="H538" s="47"/>
    </row>
    <row r="539" spans="2:8" ht="14.85" customHeight="1">
      <c r="B539" s="43"/>
      <c r="C539" s="47"/>
      <c r="D539" s="48"/>
      <c r="E539" s="47"/>
      <c r="F539" s="47"/>
      <c r="G539" s="48"/>
      <c r="H539" s="47"/>
    </row>
    <row r="540" spans="2:8" ht="14.85" customHeight="1">
      <c r="B540" s="43"/>
      <c r="C540" s="47"/>
      <c r="D540" s="48"/>
      <c r="E540" s="47"/>
      <c r="F540" s="47"/>
      <c r="G540" s="48"/>
      <c r="H540" s="47"/>
    </row>
    <row r="541" spans="2:8" ht="14.85" customHeight="1">
      <c r="B541" s="43"/>
      <c r="C541" s="47"/>
      <c r="D541" s="48"/>
      <c r="E541" s="47"/>
      <c r="F541" s="47"/>
      <c r="G541" s="48"/>
      <c r="H541" s="47"/>
    </row>
    <row r="542" spans="2:8" ht="14.85" customHeight="1">
      <c r="B542" s="43"/>
      <c r="C542" s="47"/>
      <c r="D542" s="48"/>
      <c r="E542" s="47"/>
      <c r="F542" s="47"/>
      <c r="G542" s="48"/>
      <c r="H542" s="47"/>
    </row>
    <row r="543" spans="2:8" ht="14.85" customHeight="1">
      <c r="B543" s="43"/>
      <c r="C543" s="47"/>
      <c r="D543" s="48"/>
      <c r="E543" s="47"/>
      <c r="F543" s="47"/>
      <c r="G543" s="48"/>
      <c r="H543" s="47"/>
    </row>
    <row r="544" spans="2:8" ht="14.85" customHeight="1">
      <c r="B544" s="43"/>
      <c r="C544" s="47"/>
      <c r="D544" s="48"/>
      <c r="E544" s="47"/>
      <c r="F544" s="47"/>
      <c r="G544" s="48"/>
      <c r="H544" s="47"/>
    </row>
    <row r="545" spans="2:8" ht="14.85" customHeight="1">
      <c r="B545" s="43"/>
      <c r="C545" s="47"/>
      <c r="D545" s="48"/>
      <c r="E545" s="47"/>
      <c r="F545" s="47"/>
      <c r="G545" s="48"/>
      <c r="H545" s="47"/>
    </row>
    <row r="546" spans="2:8" ht="14.85" customHeight="1">
      <c r="B546" s="43"/>
      <c r="C546" s="47"/>
      <c r="D546" s="48"/>
      <c r="E546" s="47"/>
      <c r="F546" s="47"/>
      <c r="G546" s="48"/>
      <c r="H546" s="47"/>
    </row>
    <row r="547" spans="2:8" ht="14.85" customHeight="1">
      <c r="B547" s="43"/>
      <c r="C547" s="47"/>
      <c r="D547" s="48"/>
      <c r="E547" s="47"/>
      <c r="F547" s="47"/>
      <c r="G547" s="48"/>
      <c r="H547" s="47"/>
    </row>
    <row r="548" spans="2:8" ht="14.85" customHeight="1">
      <c r="B548" s="43"/>
      <c r="C548" s="47"/>
      <c r="D548" s="48"/>
      <c r="E548" s="47"/>
      <c r="F548" s="47"/>
      <c r="G548" s="48"/>
      <c r="H548" s="47"/>
    </row>
    <row r="549" spans="2:8" ht="14.85" customHeight="1">
      <c r="B549" s="43"/>
      <c r="C549" s="47"/>
      <c r="D549" s="48"/>
      <c r="E549" s="47"/>
      <c r="F549" s="47"/>
      <c r="G549" s="48"/>
      <c r="H549" s="47"/>
    </row>
    <row r="550" spans="2:8" ht="14.85" customHeight="1">
      <c r="B550" s="43"/>
      <c r="C550" s="47"/>
      <c r="D550" s="48"/>
      <c r="E550" s="47"/>
      <c r="F550" s="47"/>
      <c r="G550" s="48"/>
      <c r="H550" s="47"/>
    </row>
    <row r="551" spans="2:8" ht="14.85" customHeight="1">
      <c r="B551" s="43"/>
      <c r="C551" s="47"/>
      <c r="D551" s="48"/>
      <c r="E551" s="47"/>
      <c r="F551" s="47"/>
      <c r="G551" s="48"/>
      <c r="H551" s="47"/>
    </row>
    <row r="552" spans="2:8" ht="14.85" customHeight="1">
      <c r="B552" s="43"/>
      <c r="C552" s="47"/>
      <c r="D552" s="48"/>
      <c r="E552" s="47"/>
      <c r="F552" s="47"/>
      <c r="G552" s="48"/>
      <c r="H552" s="47"/>
    </row>
    <row r="553" spans="2:8" ht="14.85" customHeight="1">
      <c r="B553" s="43"/>
      <c r="C553" s="47"/>
      <c r="D553" s="48"/>
      <c r="E553" s="47"/>
      <c r="F553" s="47"/>
      <c r="G553" s="48"/>
      <c r="H553" s="47"/>
    </row>
    <row r="554" spans="2:8" ht="14.85" customHeight="1">
      <c r="B554" s="43"/>
      <c r="C554" s="47"/>
      <c r="D554" s="48"/>
      <c r="E554" s="47"/>
      <c r="F554" s="47"/>
      <c r="G554" s="48"/>
      <c r="H554" s="47"/>
    </row>
    <row r="555" spans="2:8" ht="14.85" customHeight="1">
      <c r="B555" s="43"/>
      <c r="C555" s="47"/>
      <c r="D555" s="48"/>
      <c r="E555" s="47"/>
      <c r="F555" s="47"/>
      <c r="G555" s="48"/>
      <c r="H555" s="47"/>
    </row>
    <row r="556" spans="2:8" ht="14.85" customHeight="1">
      <c r="B556" s="43"/>
      <c r="C556" s="47"/>
      <c r="D556" s="48"/>
      <c r="E556" s="47"/>
      <c r="F556" s="47"/>
      <c r="G556" s="48"/>
      <c r="H556" s="47"/>
    </row>
    <row r="557" spans="2:8" ht="14.85" customHeight="1">
      <c r="B557" s="43"/>
      <c r="C557" s="47"/>
      <c r="D557" s="48"/>
      <c r="E557" s="47"/>
      <c r="F557" s="47"/>
      <c r="G557" s="48"/>
      <c r="H557" s="47"/>
    </row>
    <row r="558" spans="2:8" ht="14.85" customHeight="1">
      <c r="B558" s="43"/>
      <c r="C558" s="47"/>
      <c r="D558" s="48"/>
      <c r="E558" s="47"/>
      <c r="F558" s="47"/>
      <c r="G558" s="48"/>
      <c r="H558" s="47"/>
    </row>
    <row r="559" spans="2:8" ht="14.85" customHeight="1">
      <c r="B559" s="43"/>
      <c r="C559" s="47"/>
      <c r="D559" s="48"/>
      <c r="E559" s="47"/>
      <c r="F559" s="47"/>
      <c r="G559" s="48"/>
      <c r="H559" s="47"/>
    </row>
    <row r="560" spans="2:8" ht="14.85" customHeight="1">
      <c r="B560" s="43"/>
      <c r="C560" s="47"/>
      <c r="D560" s="48"/>
      <c r="E560" s="47"/>
      <c r="F560" s="47"/>
      <c r="G560" s="48"/>
      <c r="H560" s="47"/>
    </row>
    <row r="561" spans="2:8" ht="14.85" customHeight="1">
      <c r="B561" s="43"/>
      <c r="C561" s="47"/>
      <c r="D561" s="48"/>
      <c r="E561" s="47"/>
      <c r="F561" s="47"/>
      <c r="G561" s="48"/>
      <c r="H561" s="47"/>
    </row>
    <row r="562" spans="2:8" ht="14.85" customHeight="1">
      <c r="B562" s="43"/>
      <c r="C562" s="47"/>
      <c r="D562" s="48"/>
      <c r="E562" s="47"/>
      <c r="F562" s="47"/>
      <c r="G562" s="48"/>
      <c r="H562" s="47"/>
    </row>
    <row r="563" spans="2:8" ht="14.85" customHeight="1">
      <c r="B563" s="43"/>
      <c r="C563" s="47"/>
      <c r="D563" s="48"/>
      <c r="E563" s="47"/>
      <c r="F563" s="47"/>
      <c r="G563" s="48"/>
      <c r="H563" s="47"/>
    </row>
    <row r="564" spans="2:8" ht="14.85" customHeight="1">
      <c r="B564" s="43"/>
      <c r="C564" s="47"/>
      <c r="D564" s="48"/>
      <c r="E564" s="47"/>
      <c r="F564" s="47"/>
      <c r="G564" s="48"/>
      <c r="H564" s="47"/>
    </row>
    <row r="565" spans="2:8" ht="14.85" customHeight="1">
      <c r="B565" s="43"/>
      <c r="C565" s="47"/>
      <c r="D565" s="48"/>
      <c r="E565" s="47"/>
      <c r="F565" s="47"/>
      <c r="G565" s="48"/>
      <c r="H565" s="47"/>
    </row>
    <row r="566" spans="2:8" ht="14.85" customHeight="1">
      <c r="B566" s="43"/>
      <c r="C566" s="47"/>
      <c r="D566" s="48"/>
      <c r="E566" s="47"/>
      <c r="F566" s="47"/>
      <c r="G566" s="48"/>
      <c r="H566" s="47"/>
    </row>
    <row r="567" spans="2:8" ht="14.85" customHeight="1">
      <c r="B567" s="43"/>
      <c r="C567" s="47"/>
      <c r="D567" s="48"/>
      <c r="E567" s="47"/>
      <c r="F567" s="47"/>
      <c r="G567" s="48"/>
      <c r="H567" s="47"/>
    </row>
    <row r="568" spans="2:8" ht="14.85" customHeight="1">
      <c r="B568" s="43"/>
      <c r="C568" s="47"/>
      <c r="D568" s="48"/>
      <c r="E568" s="47"/>
      <c r="F568" s="47"/>
      <c r="G568" s="48"/>
      <c r="H568" s="47"/>
    </row>
    <row r="569" spans="2:8" ht="14.85" customHeight="1">
      <c r="B569" s="43"/>
      <c r="C569" s="47"/>
      <c r="D569" s="48"/>
      <c r="E569" s="47"/>
      <c r="F569" s="47"/>
      <c r="G569" s="48"/>
      <c r="H569" s="47"/>
    </row>
  </sheetData>
  <pageMargins left="0.23622047244094491" right="0.23622047244094491" top="0.74803149606299213" bottom="0.74803149606299213" header="0.31496062992125984" footer="0.31496062992125984"/>
  <pageSetup scale="5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BD Excel" ma:contentTypeID="0x010100D90557FF080F4CB4B7E7ECF37C5C3505020084F50D9E7F45D2469BE4C25683B097AE" ma:contentTypeVersion="2" ma:contentTypeDescription="Excel with PresXpress functionality to create IBD charts" ma:contentTypeScope="" ma:versionID="45d5cc97d28786cfba3494ed9ba77d56">
  <xsd:schema xmlns:xsd="http://www.w3.org/2001/XMLSchema" xmlns:xs="http://www.w3.org/2001/XMLSchema" xmlns:p="http://schemas.microsoft.com/office/2006/metadata/properties" xmlns:ns3="6EE2DF89-D872-45EC-91B4-075A75322EF4" targetNamespace="http://schemas.microsoft.com/office/2006/metadata/properties" ma:root="true" ma:fieldsID="15753dfc8f5583fbdb0792845dc02dc3" ns3:_="">
    <xsd:import namespace="6EE2DF89-D872-45EC-91B4-075A75322EF4"/>
    <xsd:element name="properties">
      <xsd:complexType>
        <xsd:sequence>
          <xsd:element name="documentManagement">
            <xsd:complexType>
              <xsd:all>
                <xsd:element ref="ns3:PresentationIDs" minOccurs="0"/>
                <xsd:element ref="ns3:Products" minOccurs="0"/>
                <xsd:element ref="ns3:Sectors" minOccurs="0"/>
                <xsd:element ref="ns3:Region" minOccurs="0"/>
                <xsd:element ref="ns3:Country" minOccurs="0"/>
                <xsd:element ref="ns3:CompanyName" minOccurs="0"/>
                <xsd:element ref="ns3:ProjectName" minOccurs="0"/>
                <xsd:element ref="ns3:Abbreviation" minOccurs="0"/>
                <xsd:element ref="ns3:ProjectOpportunityId" minOccurs="0"/>
                <xsd:element ref="ns3:Company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2DF89-D872-45EC-91B4-075A75322EF4" elementFormDefault="qualified">
    <xsd:import namespace="http://schemas.microsoft.com/office/2006/documentManagement/types"/>
    <xsd:import namespace="http://schemas.microsoft.com/office/infopath/2007/PartnerControls"/>
    <xsd:element name="PresentationIDs" ma:index="9" nillable="true" ma:displayName="Presentation IDs" ma:description="List of Presentation IDs, seperated by a ;" ma:internalName="PresentationIDs">
      <xsd:simpleType>
        <xsd:restriction base="dms:Text">
          <xsd:maxLength value="255"/>
        </xsd:restriction>
      </xsd:simpleType>
    </xsd:element>
    <xsd:element name="Products" ma:index="10" nillable="true" ma:displayName="Products" ma:description="Opp Products, seperated by a ;" ma:internalName="Products">
      <xsd:simpleType>
        <xsd:restriction base="dms:Text">
          <xsd:maxLength value="255"/>
        </xsd:restriction>
      </xsd:simpleType>
    </xsd:element>
    <xsd:element name="Sectors" ma:index="11" nillable="true" ma:displayName="Sectors" ma:description="Opp Sectors, seperated by a ;" ma:internalName="Sectors">
      <xsd:simpleType>
        <xsd:restriction base="dms:Text">
          <xsd:maxLength value="255"/>
        </xsd:restriction>
      </xsd:simpleType>
    </xsd:element>
    <xsd:element name="Region" ma:index="12" nillable="true" ma:displayName="Region" ma:description="List of Regions, seperated by a ;" ma:internalName="Region">
      <xsd:simpleType>
        <xsd:restriction base="dms:Text">
          <xsd:maxLength value="255"/>
        </xsd:restriction>
      </xsd:simpleType>
    </xsd:element>
    <xsd:element name="Country" ma:index="13" nillable="true" ma:displayName="Country" ma:description="List of Countries, seperated by a ;" ma:internalName="Country">
      <xsd:simpleType>
        <xsd:restriction base="dms:Text">
          <xsd:maxLength value="255"/>
        </xsd:restriction>
      </xsd:simpleType>
    </xsd:element>
    <xsd:element name="CompanyName" ma:index="14" nillable="true" ma:displayName="Company Name" ma:description="Opp Company Name" ma:internalName="CompanyName">
      <xsd:simpleType>
        <xsd:restriction base="dms:Text">
          <xsd:maxLength value="255"/>
        </xsd:restriction>
      </xsd:simpleType>
    </xsd:element>
    <xsd:element name="ProjectName" ma:index="15" nillable="true" ma:displayName="Project Name" ma:description="Opp Project Name" ma:internalName="ProjectName">
      <xsd:simpleType>
        <xsd:restriction base="dms:Text">
          <xsd:maxLength value="255"/>
        </xsd:restriction>
      </xsd:simpleType>
    </xsd:element>
    <xsd:element name="Abbreviation" ma:index="16" nillable="true" ma:displayName="Abbreviation" ma:description="Opp Abbreviation" ma:internalName="Abbreviation">
      <xsd:simpleType>
        <xsd:restriction base="dms:Text">
          <xsd:maxLength value="255"/>
        </xsd:restriction>
      </xsd:simpleType>
    </xsd:element>
    <xsd:element name="ProjectOpportunityId" ma:index="17" nillable="true" ma:displayName="Project Opportunity Id" ma:description="Opp Project Id" ma:internalName="ProjectOpportunityId">
      <xsd:simpleType>
        <xsd:restriction base="dms:Text">
          <xsd:maxLength value="255"/>
        </xsd:restriction>
      </xsd:simpleType>
    </xsd:element>
    <xsd:element name="CompanyId" ma:index="18" nillable="true" ma:displayName="Company Id" ma:description="Opp Company Id" ma:internalName="Company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OpportunityId xmlns="6EE2DF89-D872-45EC-91B4-075A75322EF4" xsi:nil="true"/>
    <ProjectName xmlns="6EE2DF89-D872-45EC-91B4-075A75322EF4" xsi:nil="true"/>
    <Products xmlns="6EE2DF89-D872-45EC-91B4-075A75322EF4" xsi:nil="true"/>
    <Country xmlns="6EE2DF89-D872-45EC-91B4-075A75322EF4" xsi:nil="true"/>
    <CompanyId xmlns="6EE2DF89-D872-45EC-91B4-075A75322EF4" xsi:nil="true"/>
    <PresentationIDs xmlns="6EE2DF89-D872-45EC-91B4-075A75322EF4" xsi:nil="true"/>
    <Region xmlns="6EE2DF89-D872-45EC-91B4-075A75322EF4" xsi:nil="true"/>
    <CompanyName xmlns="6EE2DF89-D872-45EC-91B4-075A75322EF4" xsi:nil="true"/>
    <Sectors xmlns="6EE2DF89-D872-45EC-91B4-075A75322EF4" xsi:nil="true"/>
    <Abbreviation xmlns="6EE2DF89-D872-45EC-91B4-075A75322EF4" xsi:nil="true"/>
  </documentManagement>
</p:properties>
</file>

<file path=customXml/itemProps1.xml><?xml version="1.0" encoding="utf-8"?>
<ds:datastoreItem xmlns:ds="http://schemas.openxmlformats.org/officeDocument/2006/customXml" ds:itemID="{1D29EA57-8F9B-48A6-BAA4-7B91260D5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2DF89-D872-45EC-91B4-075A75322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65FC3D-6B39-40C9-8064-0DA1CAD5A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82650A-3D29-45A9-AF34-F3FF82D89292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6EE2DF89-D872-45EC-91B4-075A75322EF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c6f8a137-5d60-4360-b2c5-dd21d17e7d12</PresentationFormat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Historical A$ Pricing (BBSW+)</vt:lpstr>
      <vt:lpstr>Historical US$ Pricing (UST+)</vt:lpstr>
      <vt:lpstr>Historical US$ Pricing (BBSW+)</vt:lpstr>
      <vt:lpstr>'Historical A$ Pricing (BBSW+)'!Print_Area</vt:lpstr>
      <vt:lpstr>'Historical US$ Pricing (BBSW+)'!Print_Area</vt:lpstr>
      <vt:lpstr>'Historical US$ Pricing (UST+)'!Print_Area</vt:lpstr>
      <vt:lpstr>'Historical A$ Pricing (BBSW+)'!Print_Titles</vt:lpstr>
      <vt:lpstr>'Historical US$ Pricing (BBSW+)'!Print_Titles</vt:lpstr>
      <vt:lpstr>'Historical US$ Pricing (UST+)'!Print_Titles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Neumann, Paul-CCS+</dc:creator>
  <cp:lastModifiedBy>Wright, Belinda</cp:lastModifiedBy>
  <cp:lastPrinted>2022-10-17T03:12:18Z</cp:lastPrinted>
  <dcterms:created xsi:type="dcterms:W3CDTF">2016-12-21T05:53:52Z</dcterms:created>
  <dcterms:modified xsi:type="dcterms:W3CDTF">2022-12-10T00:19:59Z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3081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-1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0</vt:lpwstr>
  </property>
  <property fmtid="{D5CDD505-2E9C-101B-9397-08002B2CF9AE}" pid="18" name="ShowYAxis">
    <vt:lpwstr>-1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  <property fmtid="{D5CDD505-2E9C-101B-9397-08002B2CF9AE}" pid="21" name="ContentTypeId">
    <vt:lpwstr>0x010100D90557FF080F4CB4B7E7ECF37C5C3505020084F50D9E7F45D2469BE4C25683B097AE</vt:lpwstr>
  </property>
  <property fmtid="{D5CDD505-2E9C-101B-9397-08002B2CF9AE}" pid="22" name="Signature">
    <vt:lpwstr>mD01lSF7/8XZ0r9uazJ1jdYS+yN/e7CgogsyJuirVPxv3WxuR8C8yDJZ79c3szbk0G87Ng8Q9ut312K2o7+4eA==</vt:lpwstr>
  </property>
  <property fmtid="{D5CDD505-2E9C-101B-9397-08002B2CF9AE}" pid="23" name="_SIProp12DataClass+cc5a530f-41a6-45ea-9bc4-32c4db9fb913">
    <vt:lpwstr>v=1.2&gt;I=cc5a530f-41a6-45ea-9bc4-32c4db9fb913&amp;N=NotProtectedAttachment&amp;V=1.3&amp;U=System&amp;D=System&amp;A=Associated&amp;H=False</vt:lpwstr>
  </property>
  <property fmtid="{D5CDD505-2E9C-101B-9397-08002B2CF9AE}" pid="24" name="IQP_Classification">
    <vt:lpwstr>NotProtectedAttachment</vt:lpwstr>
  </property>
</Properties>
</file>