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rahi\Work Folders\"/>
    </mc:Choice>
  </mc:AlternateContent>
  <bookViews>
    <workbookView xWindow="390" yWindow="375" windowWidth="18810" windowHeight="5925" tabRatio="714"/>
  </bookViews>
  <sheets>
    <sheet name="1. Revenues and quantities" sheetId="3" r:id="rId1"/>
    <sheet name="2. Wholesale" sheetId="4" r:id="rId2"/>
    <sheet name="3. Network" sheetId="5" r:id="rId3"/>
    <sheet name="4. Environmental" sheetId="6" r:id="rId4"/>
    <sheet name="5. Retail costs" sheetId="7" r:id="rId5"/>
    <sheet name="6. Other Financial" sheetId="8" r:id="rId6"/>
    <sheet name="7. Comments" sheetId="13" r:id="rId7"/>
  </sheets>
  <calcPr calcId="162913"/>
</workbook>
</file>

<file path=xl/calcChain.xml><?xml version="1.0" encoding="utf-8"?>
<calcChain xmlns="http://schemas.openxmlformats.org/spreadsheetml/2006/main">
  <c r="F20" i="8" l="1"/>
  <c r="F19" i="8"/>
  <c r="G29" i="7"/>
  <c r="G22" i="7"/>
  <c r="H29" i="7"/>
  <c r="H22" i="7"/>
  <c r="F22" i="7"/>
  <c r="F10" i="6"/>
  <c r="F15" i="5"/>
  <c r="F28" i="4"/>
  <c r="F22" i="4"/>
  <c r="E42" i="8" l="1"/>
  <c r="E32" i="8"/>
  <c r="E22" i="8"/>
  <c r="E12" i="8"/>
  <c r="E102" i="4" l="1"/>
  <c r="E101" i="4"/>
  <c r="E100" i="4"/>
  <c r="E99" i="4"/>
  <c r="E98" i="4"/>
  <c r="E97" i="4"/>
  <c r="H96" i="4"/>
  <c r="G96" i="4"/>
  <c r="F96" i="4"/>
  <c r="E96" i="4" s="1"/>
  <c r="E95" i="4"/>
  <c r="E94" i="4"/>
  <c r="E93" i="4"/>
  <c r="E92" i="4"/>
  <c r="E91" i="4"/>
  <c r="H90" i="4"/>
  <c r="G90" i="4"/>
  <c r="F90" i="4"/>
  <c r="E90" i="4" s="1"/>
  <c r="E89" i="4"/>
  <c r="E88" i="4"/>
  <c r="E85" i="4"/>
  <c r="E84" i="4"/>
  <c r="E83" i="4"/>
  <c r="E82" i="4"/>
  <c r="E81" i="4"/>
  <c r="E80" i="4"/>
  <c r="H79" i="4"/>
  <c r="G79" i="4"/>
  <c r="E79" i="4" s="1"/>
  <c r="F79" i="4"/>
  <c r="E78" i="4"/>
  <c r="E77" i="4"/>
  <c r="E76" i="4"/>
  <c r="E75" i="4"/>
  <c r="E74" i="4"/>
  <c r="H73" i="4"/>
  <c r="G73" i="4"/>
  <c r="F73" i="4"/>
  <c r="E73" i="4" s="1"/>
  <c r="E72" i="4"/>
  <c r="E71" i="4"/>
  <c r="E68" i="4"/>
  <c r="E67" i="4"/>
  <c r="E66" i="4"/>
  <c r="E65" i="4"/>
  <c r="E64" i="4"/>
  <c r="E63" i="4"/>
  <c r="H62" i="4"/>
  <c r="G62" i="4"/>
  <c r="F62" i="4"/>
  <c r="E62" i="4" s="1"/>
  <c r="E61" i="4"/>
  <c r="E60" i="4"/>
  <c r="E59" i="4"/>
  <c r="E58" i="4"/>
  <c r="E57" i="4"/>
  <c r="H56" i="4"/>
  <c r="G56" i="4"/>
  <c r="E56" i="4" s="1"/>
  <c r="F56" i="4"/>
  <c r="E55" i="4"/>
  <c r="E54" i="4"/>
  <c r="E51" i="4"/>
  <c r="E50" i="4"/>
  <c r="E49" i="4"/>
  <c r="E48" i="4"/>
  <c r="E47" i="4"/>
  <c r="E46" i="4"/>
  <c r="H45" i="4"/>
  <c r="G45" i="4"/>
  <c r="E45" i="4" s="1"/>
  <c r="F45" i="4"/>
  <c r="E44" i="4"/>
  <c r="E43" i="4"/>
  <c r="E42" i="4"/>
  <c r="E41" i="4"/>
  <c r="E40" i="4"/>
  <c r="H39" i="4"/>
  <c r="E39" i="4" s="1"/>
  <c r="G39" i="4"/>
  <c r="F39" i="4"/>
  <c r="E38" i="4"/>
  <c r="E37" i="4"/>
  <c r="G28" i="4"/>
  <c r="E28" i="4" s="1"/>
  <c r="H28" i="4"/>
  <c r="G22" i="4"/>
  <c r="H22" i="4"/>
  <c r="E22" i="4"/>
  <c r="E21" i="4"/>
  <c r="E23" i="4"/>
  <c r="E24" i="4"/>
  <c r="E25" i="4"/>
  <c r="E26" i="4"/>
  <c r="E27" i="4"/>
  <c r="E29" i="4"/>
  <c r="E30" i="4"/>
  <c r="E31" i="4"/>
  <c r="E32" i="4"/>
  <c r="E33" i="4"/>
  <c r="E34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C33" i="4"/>
  <c r="C32" i="4"/>
  <c r="C30" i="4"/>
  <c r="C29" i="4"/>
  <c r="C28" i="4"/>
  <c r="C27" i="4"/>
  <c r="C26" i="4"/>
  <c r="C25" i="4"/>
  <c r="C24" i="4"/>
  <c r="C23" i="4"/>
  <c r="H60" i="8" l="1"/>
  <c r="H59" i="8"/>
  <c r="G59" i="8"/>
  <c r="G60" i="8" s="1"/>
  <c r="F59" i="8"/>
  <c r="F60" i="8" s="1"/>
  <c r="H49" i="8"/>
  <c r="H50" i="8" s="1"/>
  <c r="G49" i="8"/>
  <c r="G50" i="8" s="1"/>
  <c r="F49" i="8"/>
  <c r="F50" i="8" s="1"/>
  <c r="F40" i="8"/>
  <c r="H39" i="8"/>
  <c r="H40" i="8" s="1"/>
  <c r="G39" i="8"/>
  <c r="G40" i="8" s="1"/>
  <c r="F39" i="8"/>
  <c r="H29" i="8"/>
  <c r="H30" i="8" s="1"/>
  <c r="F29" i="8"/>
  <c r="F30" i="8" s="1"/>
  <c r="G30" i="8"/>
  <c r="G29" i="8"/>
  <c r="G20" i="8"/>
  <c r="E19" i="8" l="1"/>
  <c r="G19" i="8"/>
  <c r="H19" i="8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0" i="3"/>
  <c r="C39" i="3"/>
  <c r="C38" i="3"/>
  <c r="C37" i="3"/>
  <c r="C36" i="3"/>
  <c r="C35" i="3"/>
  <c r="C34" i="3"/>
  <c r="D115" i="3" l="1"/>
  <c r="D114" i="3"/>
  <c r="F113" i="3"/>
  <c r="H113" i="3"/>
  <c r="G113" i="3"/>
  <c r="E114" i="3"/>
  <c r="E115" i="3"/>
  <c r="E116" i="3"/>
  <c r="F93" i="3"/>
  <c r="H93" i="3"/>
  <c r="G93" i="3"/>
  <c r="E94" i="3"/>
  <c r="E95" i="3"/>
  <c r="D95" i="3"/>
  <c r="D94" i="3"/>
  <c r="D93" i="3"/>
  <c r="F73" i="3"/>
  <c r="H73" i="3"/>
  <c r="G73" i="3"/>
  <c r="E74" i="3"/>
  <c r="E75" i="3"/>
  <c r="D75" i="3" l="1"/>
  <c r="D74" i="3"/>
  <c r="F53" i="3"/>
  <c r="F33" i="3"/>
  <c r="F30" i="3"/>
  <c r="H53" i="3"/>
  <c r="G53" i="3"/>
  <c r="E54" i="3"/>
  <c r="E56" i="3"/>
  <c r="E55" i="3"/>
  <c r="D55" i="3"/>
  <c r="D54" i="3"/>
  <c r="F24" i="3"/>
  <c r="D39" i="3"/>
  <c r="H33" i="3"/>
  <c r="G33" i="3"/>
  <c r="E35" i="3"/>
  <c r="D35" i="3"/>
  <c r="E33" i="3" l="1"/>
  <c r="E37" i="7"/>
  <c r="F29" i="7"/>
  <c r="F110" i="3"/>
  <c r="E112" i="3"/>
  <c r="E106" i="3"/>
  <c r="E92" i="3"/>
  <c r="E86" i="3"/>
  <c r="E72" i="3"/>
  <c r="E66" i="3"/>
  <c r="F104" i="3"/>
  <c r="H110" i="3"/>
  <c r="G110" i="3"/>
  <c r="H104" i="3"/>
  <c r="G104" i="3"/>
  <c r="H90" i="3"/>
  <c r="G90" i="3"/>
  <c r="F90" i="3"/>
  <c r="H84" i="3"/>
  <c r="G84" i="3"/>
  <c r="F84" i="3"/>
  <c r="H70" i="3"/>
  <c r="G70" i="3"/>
  <c r="F70" i="3"/>
  <c r="H64" i="3"/>
  <c r="G64" i="3"/>
  <c r="F64" i="3"/>
  <c r="F50" i="3"/>
  <c r="H50" i="3"/>
  <c r="G50" i="3"/>
  <c r="H44" i="3"/>
  <c r="F44" i="3"/>
  <c r="G44" i="3"/>
  <c r="E52" i="3"/>
  <c r="E46" i="3"/>
  <c r="H30" i="3"/>
  <c r="G30" i="3"/>
  <c r="H24" i="3"/>
  <c r="G24" i="3"/>
  <c r="E15" i="5"/>
  <c r="E32" i="3"/>
  <c r="E26" i="3"/>
  <c r="D106" i="3"/>
  <c r="D112" i="3"/>
  <c r="D92" i="3"/>
  <c r="D86" i="3"/>
  <c r="D72" i="3"/>
  <c r="D66" i="3"/>
  <c r="D46" i="3"/>
  <c r="D52" i="3"/>
  <c r="D32" i="3"/>
  <c r="C32" i="3"/>
  <c r="D26" i="3"/>
  <c r="C26" i="3"/>
  <c r="E30" i="3" l="1"/>
  <c r="E24" i="3"/>
  <c r="F105" i="7"/>
  <c r="F86" i="7"/>
  <c r="H86" i="7"/>
  <c r="G86" i="7"/>
  <c r="H105" i="7"/>
  <c r="G105" i="7"/>
  <c r="E113" i="7"/>
  <c r="E94" i="7"/>
  <c r="E75" i="7"/>
  <c r="H67" i="7"/>
  <c r="G67" i="7"/>
  <c r="F67" i="7"/>
  <c r="E56" i="7"/>
  <c r="H48" i="7"/>
  <c r="G48" i="7"/>
  <c r="F48" i="7"/>
  <c r="H41" i="7"/>
  <c r="G41" i="7"/>
  <c r="F41" i="7"/>
  <c r="E38" i="7"/>
  <c r="E36" i="7"/>
  <c r="D113" i="7"/>
  <c r="C113" i="7"/>
  <c r="D94" i="7"/>
  <c r="C94" i="7"/>
  <c r="D75" i="7"/>
  <c r="C75" i="7"/>
  <c r="D56" i="7"/>
  <c r="C37" i="7"/>
  <c r="C56" i="7"/>
  <c r="C57" i="7"/>
  <c r="C48" i="7"/>
  <c r="C47" i="7"/>
  <c r="C55" i="7"/>
  <c r="D37" i="7"/>
  <c r="E111" i="3"/>
  <c r="E105" i="3"/>
  <c r="E91" i="3"/>
  <c r="E85" i="3"/>
  <c r="E71" i="3"/>
  <c r="E51" i="3"/>
  <c r="E65" i="3"/>
  <c r="E45" i="3"/>
  <c r="E25" i="3"/>
  <c r="E31" i="3"/>
  <c r="D111" i="3"/>
  <c r="D91" i="3"/>
  <c r="D71" i="3"/>
  <c r="D51" i="3"/>
  <c r="D31" i="3"/>
  <c r="C31" i="3"/>
  <c r="D105" i="3"/>
  <c r="D85" i="3"/>
  <c r="D65" i="3"/>
  <c r="D45" i="3"/>
  <c r="D25" i="3"/>
  <c r="C25" i="3"/>
  <c r="H15" i="3" l="1"/>
  <c r="H19" i="3"/>
  <c r="G19" i="3"/>
  <c r="F18" i="3"/>
  <c r="E18" i="3"/>
  <c r="F20" i="3"/>
  <c r="H16" i="3"/>
  <c r="G12" i="3"/>
  <c r="G20" i="3"/>
  <c r="F19" i="3"/>
  <c r="E19" i="3"/>
  <c r="E20" i="3"/>
  <c r="H20" i="3"/>
  <c r="G13" i="3"/>
  <c r="F12" i="3"/>
  <c r="H12" i="3"/>
  <c r="G14" i="3"/>
  <c r="F13" i="3"/>
  <c r="E13" i="3"/>
  <c r="E12" i="3"/>
  <c r="G17" i="3"/>
  <c r="H13" i="3"/>
  <c r="G15" i="3"/>
  <c r="F14" i="3"/>
  <c r="E14" i="3"/>
  <c r="E11" i="3"/>
  <c r="E16" i="3"/>
  <c r="H14" i="3"/>
  <c r="G16" i="3"/>
  <c r="F15" i="3"/>
  <c r="E15" i="3"/>
  <c r="E10" i="3"/>
  <c r="F16" i="3"/>
  <c r="H18" i="3"/>
  <c r="G18" i="3"/>
  <c r="F17" i="3"/>
  <c r="E17" i="3"/>
  <c r="H17" i="3"/>
  <c r="F23" i="5"/>
  <c r="C24" i="3"/>
  <c r="D60" i="8" l="1"/>
  <c r="D59" i="8"/>
  <c r="D58" i="8"/>
  <c r="D57" i="8"/>
  <c r="D56" i="8"/>
  <c r="D55" i="8"/>
  <c r="D54" i="8"/>
  <c r="D53" i="8"/>
  <c r="D50" i="8"/>
  <c r="D49" i="8"/>
  <c r="D48" i="8"/>
  <c r="D47" i="8"/>
  <c r="D46" i="8"/>
  <c r="D45" i="8"/>
  <c r="D44" i="8"/>
  <c r="D43" i="8"/>
  <c r="D40" i="8"/>
  <c r="D39" i="8"/>
  <c r="D38" i="8"/>
  <c r="D37" i="8"/>
  <c r="D36" i="8"/>
  <c r="D35" i="8"/>
  <c r="D34" i="8"/>
  <c r="D33" i="8"/>
  <c r="D30" i="8"/>
  <c r="D29" i="8"/>
  <c r="D28" i="8"/>
  <c r="D27" i="8"/>
  <c r="D26" i="8"/>
  <c r="D25" i="8"/>
  <c r="D24" i="8"/>
  <c r="D23" i="8"/>
  <c r="C30" i="8"/>
  <c r="C29" i="8"/>
  <c r="C28" i="8"/>
  <c r="C27" i="8"/>
  <c r="C26" i="8"/>
  <c r="C25" i="8"/>
  <c r="C24" i="8"/>
  <c r="C23" i="8"/>
  <c r="D20" i="8"/>
  <c r="D19" i="8"/>
  <c r="D18" i="8"/>
  <c r="D17" i="8"/>
  <c r="D16" i="8"/>
  <c r="D15" i="8"/>
  <c r="D14" i="8"/>
  <c r="D13" i="8"/>
  <c r="D114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C114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D95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C95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D76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C76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D57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C54" i="7"/>
  <c r="C53" i="7"/>
  <c r="C52" i="7"/>
  <c r="C51" i="7"/>
  <c r="C50" i="7"/>
  <c r="C49" i="7"/>
  <c r="C46" i="7"/>
  <c r="C45" i="7"/>
  <c r="C44" i="7"/>
  <c r="C43" i="7"/>
  <c r="C42" i="7"/>
  <c r="C41" i="7"/>
  <c r="D38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C38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D42" i="6"/>
  <c r="D41" i="6"/>
  <c r="D40" i="6"/>
  <c r="D39" i="6"/>
  <c r="D38" i="6"/>
  <c r="D35" i="6"/>
  <c r="D34" i="6"/>
  <c r="D33" i="6"/>
  <c r="D32" i="6"/>
  <c r="D31" i="6"/>
  <c r="D28" i="6"/>
  <c r="D27" i="6"/>
  <c r="D26" i="6"/>
  <c r="D25" i="6"/>
  <c r="D24" i="6"/>
  <c r="D21" i="6"/>
  <c r="D20" i="6"/>
  <c r="D19" i="6"/>
  <c r="D18" i="6"/>
  <c r="D17" i="6"/>
  <c r="D14" i="6"/>
  <c r="D13" i="6"/>
  <c r="D12" i="6"/>
  <c r="D11" i="6"/>
  <c r="D10" i="6"/>
  <c r="D48" i="5"/>
  <c r="D47" i="5"/>
  <c r="D46" i="5"/>
  <c r="D45" i="5"/>
  <c r="D44" i="5"/>
  <c r="D43" i="5"/>
  <c r="D40" i="5"/>
  <c r="D39" i="5"/>
  <c r="D38" i="5"/>
  <c r="D37" i="5"/>
  <c r="D36" i="5"/>
  <c r="D35" i="5"/>
  <c r="D32" i="5"/>
  <c r="D31" i="5"/>
  <c r="D30" i="5"/>
  <c r="D29" i="5"/>
  <c r="D28" i="5"/>
  <c r="D27" i="5"/>
  <c r="D24" i="5"/>
  <c r="D23" i="5"/>
  <c r="D22" i="5"/>
  <c r="D21" i="5"/>
  <c r="D20" i="5"/>
  <c r="D19" i="5"/>
  <c r="D16" i="5"/>
  <c r="D15" i="5"/>
  <c r="D14" i="5"/>
  <c r="D13" i="5"/>
  <c r="D12" i="5"/>
  <c r="D11" i="5"/>
  <c r="D120" i="3"/>
  <c r="D119" i="3"/>
  <c r="D118" i="3"/>
  <c r="D117" i="3"/>
  <c r="D116" i="3"/>
  <c r="D113" i="3"/>
  <c r="D110" i="3"/>
  <c r="D108" i="3"/>
  <c r="D107" i="3"/>
  <c r="D104" i="3"/>
  <c r="D100" i="3"/>
  <c r="D99" i="3"/>
  <c r="D98" i="3"/>
  <c r="D97" i="3"/>
  <c r="D96" i="3"/>
  <c r="D90" i="3"/>
  <c r="D88" i="3"/>
  <c r="D87" i="3"/>
  <c r="D84" i="3"/>
  <c r="D80" i="3"/>
  <c r="D79" i="3"/>
  <c r="D78" i="3"/>
  <c r="D77" i="3"/>
  <c r="D76" i="3"/>
  <c r="D73" i="3"/>
  <c r="D70" i="3"/>
  <c r="D68" i="3"/>
  <c r="D67" i="3"/>
  <c r="D64" i="3"/>
  <c r="D60" i="3"/>
  <c r="D59" i="3"/>
  <c r="D58" i="3"/>
  <c r="D57" i="3"/>
  <c r="D56" i="3"/>
  <c r="D53" i="3"/>
  <c r="D50" i="3"/>
  <c r="D48" i="3"/>
  <c r="D47" i="3"/>
  <c r="D44" i="3"/>
  <c r="D40" i="3"/>
  <c r="D38" i="3"/>
  <c r="D37" i="3"/>
  <c r="D36" i="3"/>
  <c r="D34" i="3"/>
  <c r="D33" i="3"/>
  <c r="D30" i="3"/>
  <c r="D28" i="3"/>
  <c r="D27" i="3"/>
  <c r="D24" i="3"/>
  <c r="H18" i="7" l="1"/>
  <c r="F18" i="7"/>
  <c r="G18" i="7"/>
  <c r="E17" i="8"/>
  <c r="F60" i="7"/>
  <c r="E114" i="7"/>
  <c r="E46" i="7"/>
  <c r="E120" i="3"/>
  <c r="E119" i="3"/>
  <c r="E118" i="3"/>
  <c r="E117" i="3"/>
  <c r="E113" i="3"/>
  <c r="E110" i="3"/>
  <c r="E108" i="3"/>
  <c r="E107" i="3"/>
  <c r="E104" i="3"/>
  <c r="E100" i="3"/>
  <c r="E99" i="3"/>
  <c r="E98" i="3"/>
  <c r="E97" i="3"/>
  <c r="E96" i="3"/>
  <c r="E93" i="3"/>
  <c r="E90" i="3"/>
  <c r="E88" i="3"/>
  <c r="E87" i="3"/>
  <c r="E84" i="3"/>
  <c r="E80" i="3"/>
  <c r="E79" i="3"/>
  <c r="E78" i="3"/>
  <c r="E77" i="3"/>
  <c r="E76" i="3"/>
  <c r="E73" i="3"/>
  <c r="E70" i="3"/>
  <c r="E68" i="3"/>
  <c r="E67" i="3"/>
  <c r="E64" i="3"/>
  <c r="E60" i="3"/>
  <c r="E59" i="3"/>
  <c r="E58" i="3"/>
  <c r="E57" i="3"/>
  <c r="E53" i="3"/>
  <c r="E50" i="3"/>
  <c r="E48" i="3"/>
  <c r="E47" i="3"/>
  <c r="E44" i="3"/>
  <c r="E40" i="3"/>
  <c r="E34" i="3"/>
  <c r="E36" i="3"/>
  <c r="E37" i="3"/>
  <c r="E38" i="3"/>
  <c r="E39" i="3"/>
  <c r="E27" i="3"/>
  <c r="E28" i="3"/>
  <c r="E48" i="5" l="1"/>
  <c r="H47" i="5"/>
  <c r="G47" i="5"/>
  <c r="F47" i="5"/>
  <c r="E46" i="5"/>
  <c r="E45" i="5"/>
  <c r="E44" i="5"/>
  <c r="E43" i="5"/>
  <c r="E40" i="5"/>
  <c r="H39" i="5"/>
  <c r="G39" i="5"/>
  <c r="F39" i="5"/>
  <c r="E38" i="5"/>
  <c r="E37" i="5"/>
  <c r="E36" i="5"/>
  <c r="E35" i="5"/>
  <c r="E32" i="5"/>
  <c r="H31" i="5"/>
  <c r="G31" i="5"/>
  <c r="F31" i="5"/>
  <c r="E30" i="5"/>
  <c r="E29" i="5"/>
  <c r="E28" i="5"/>
  <c r="E27" i="5"/>
  <c r="E24" i="5"/>
  <c r="H23" i="5"/>
  <c r="G23" i="5"/>
  <c r="E22" i="5"/>
  <c r="E21" i="5"/>
  <c r="E20" i="5"/>
  <c r="E19" i="5"/>
  <c r="H15" i="5"/>
  <c r="G15" i="5"/>
  <c r="E47" i="5" l="1"/>
  <c r="E39" i="5"/>
  <c r="E31" i="5"/>
  <c r="E23" i="5"/>
  <c r="E58" i="8"/>
  <c r="E57" i="8"/>
  <c r="E56" i="8"/>
  <c r="E55" i="8"/>
  <c r="E54" i="8"/>
  <c r="E53" i="8"/>
  <c r="E48" i="8"/>
  <c r="E47" i="8"/>
  <c r="E46" i="8"/>
  <c r="E45" i="8"/>
  <c r="E44" i="8"/>
  <c r="E43" i="8"/>
  <c r="E38" i="8"/>
  <c r="E37" i="8"/>
  <c r="E36" i="8"/>
  <c r="E35" i="8"/>
  <c r="E34" i="8"/>
  <c r="E33" i="8"/>
  <c r="E28" i="8"/>
  <c r="E27" i="8"/>
  <c r="E26" i="8"/>
  <c r="E25" i="8"/>
  <c r="E24" i="8"/>
  <c r="E23" i="8"/>
  <c r="H20" i="8"/>
  <c r="E18" i="8"/>
  <c r="E16" i="8"/>
  <c r="E14" i="8"/>
  <c r="E15" i="8"/>
  <c r="E13" i="8"/>
  <c r="E103" i="7"/>
  <c r="E112" i="7"/>
  <c r="E111" i="7"/>
  <c r="E110" i="7"/>
  <c r="E109" i="7"/>
  <c r="E108" i="7"/>
  <c r="E107" i="7"/>
  <c r="E106" i="7"/>
  <c r="E104" i="7"/>
  <c r="E102" i="7"/>
  <c r="E101" i="7"/>
  <c r="E100" i="7"/>
  <c r="E99" i="7"/>
  <c r="H98" i="7"/>
  <c r="G98" i="7"/>
  <c r="F98" i="7"/>
  <c r="E95" i="7"/>
  <c r="E93" i="7"/>
  <c r="E92" i="7"/>
  <c r="E91" i="7"/>
  <c r="E90" i="7"/>
  <c r="E89" i="7"/>
  <c r="E88" i="7"/>
  <c r="E87" i="7"/>
  <c r="E85" i="7"/>
  <c r="E84" i="7"/>
  <c r="E83" i="7"/>
  <c r="E82" i="7"/>
  <c r="E81" i="7"/>
  <c r="E80" i="7"/>
  <c r="H79" i="7"/>
  <c r="G79" i="7"/>
  <c r="F79" i="7"/>
  <c r="F3" i="7" s="1"/>
  <c r="E76" i="7"/>
  <c r="E74" i="7"/>
  <c r="E73" i="7"/>
  <c r="E72" i="7"/>
  <c r="E71" i="7"/>
  <c r="E70" i="7"/>
  <c r="E69" i="7"/>
  <c r="E68" i="7"/>
  <c r="E66" i="7"/>
  <c r="E65" i="7"/>
  <c r="E64" i="7"/>
  <c r="E63" i="7"/>
  <c r="E62" i="7"/>
  <c r="E61" i="7"/>
  <c r="H60" i="7"/>
  <c r="G60" i="7"/>
  <c r="E57" i="7"/>
  <c r="E55" i="7"/>
  <c r="E54" i="7"/>
  <c r="E53" i="7"/>
  <c r="E52" i="7"/>
  <c r="E51" i="7"/>
  <c r="E50" i="7"/>
  <c r="E49" i="7"/>
  <c r="E47" i="7"/>
  <c r="E45" i="7"/>
  <c r="E44" i="7"/>
  <c r="E43" i="7"/>
  <c r="E42" i="7"/>
  <c r="E31" i="7"/>
  <c r="E32" i="7"/>
  <c r="E33" i="7"/>
  <c r="E34" i="7"/>
  <c r="E35" i="7"/>
  <c r="E30" i="7"/>
  <c r="E23" i="7"/>
  <c r="E24" i="7"/>
  <c r="E25" i="7"/>
  <c r="E26" i="7"/>
  <c r="E27" i="7"/>
  <c r="E28" i="7"/>
  <c r="H38" i="6"/>
  <c r="H31" i="6"/>
  <c r="F31" i="6"/>
  <c r="E33" i="6"/>
  <c r="E42" i="6"/>
  <c r="E41" i="6"/>
  <c r="E40" i="6"/>
  <c r="E39" i="6"/>
  <c r="G38" i="6"/>
  <c r="F38" i="6"/>
  <c r="E35" i="6"/>
  <c r="E34" i="6"/>
  <c r="E32" i="6"/>
  <c r="G31" i="6"/>
  <c r="E28" i="6"/>
  <c r="E27" i="6"/>
  <c r="E26" i="6"/>
  <c r="E25" i="6"/>
  <c r="H24" i="6"/>
  <c r="G24" i="6"/>
  <c r="F24" i="6"/>
  <c r="E21" i="6"/>
  <c r="E20" i="6"/>
  <c r="E19" i="6"/>
  <c r="E18" i="6"/>
  <c r="H17" i="6"/>
  <c r="G17" i="6"/>
  <c r="F17" i="6"/>
  <c r="E14" i="6"/>
  <c r="E12" i="6"/>
  <c r="E13" i="6"/>
  <c r="E11" i="6"/>
  <c r="H10" i="6"/>
  <c r="G10" i="6"/>
  <c r="E11" i="5"/>
  <c r="E13" i="5"/>
  <c r="E16" i="5"/>
  <c r="E12" i="5"/>
  <c r="E14" i="5"/>
  <c r="E7" i="7" l="1"/>
  <c r="E48" i="7"/>
  <c r="E41" i="7"/>
  <c r="E86" i="7"/>
  <c r="E29" i="7"/>
  <c r="E79" i="7"/>
  <c r="E105" i="7"/>
  <c r="E22" i="7"/>
  <c r="E67" i="7"/>
  <c r="E18" i="7"/>
  <c r="G3" i="6"/>
  <c r="E38" i="6"/>
  <c r="E39" i="8"/>
  <c r="E50" i="8"/>
  <c r="E24" i="6"/>
  <c r="E60" i="7"/>
  <c r="E40" i="8"/>
  <c r="E17" i="6"/>
  <c r="E29" i="8"/>
  <c r="E49" i="8"/>
  <c r="E30" i="8"/>
  <c r="F3" i="6"/>
  <c r="E59" i="8"/>
  <c r="E98" i="7"/>
  <c r="E10" i="6"/>
  <c r="E20" i="8"/>
  <c r="E31" i="6"/>
  <c r="H3" i="6"/>
  <c r="E3" i="7" l="1"/>
  <c r="E10" i="7"/>
  <c r="E60" i="8"/>
  <c r="E3" i="6"/>
  <c r="C22" i="4" l="1"/>
  <c r="H2" i="7" l="1"/>
  <c r="G2" i="7"/>
  <c r="F2" i="7"/>
  <c r="H19" i="7" l="1"/>
  <c r="H6" i="7"/>
  <c r="H13" i="7"/>
  <c r="H17" i="7"/>
  <c r="G5" i="7"/>
  <c r="G8" i="7"/>
  <c r="G11" i="7"/>
  <c r="G15" i="7"/>
  <c r="F6" i="7"/>
  <c r="F12" i="7"/>
  <c r="F16" i="7"/>
  <c r="H4" i="7"/>
  <c r="H11" i="7"/>
  <c r="G9" i="7"/>
  <c r="G17" i="7"/>
  <c r="F14" i="7"/>
  <c r="H8" i="7"/>
  <c r="H16" i="7"/>
  <c r="G4" i="7"/>
  <c r="F19" i="7"/>
  <c r="H7" i="7"/>
  <c r="H9" i="7"/>
  <c r="H14" i="7"/>
  <c r="G6" i="7"/>
  <c r="G12" i="7"/>
  <c r="G16" i="7"/>
  <c r="F7" i="7"/>
  <c r="F9" i="7"/>
  <c r="F13" i="7"/>
  <c r="F17" i="7"/>
  <c r="H15" i="7"/>
  <c r="G7" i="7"/>
  <c r="G13" i="7"/>
  <c r="F4" i="7"/>
  <c r="H5" i="7"/>
  <c r="H12" i="7"/>
  <c r="G14" i="7"/>
  <c r="G19" i="7"/>
  <c r="F15" i="7"/>
  <c r="F11" i="7"/>
  <c r="F5" i="7"/>
  <c r="F8" i="7"/>
  <c r="F10" i="7"/>
  <c r="G10" i="7"/>
  <c r="H10" i="7"/>
  <c r="H3" i="7"/>
  <c r="E17" i="7"/>
  <c r="E6" i="7"/>
  <c r="E13" i="7"/>
  <c r="E9" i="7"/>
  <c r="E4" i="7"/>
  <c r="E8" i="7"/>
  <c r="E11" i="7"/>
  <c r="E16" i="7"/>
  <c r="E19" i="7"/>
  <c r="E15" i="7"/>
  <c r="E5" i="7"/>
  <c r="E12" i="7"/>
  <c r="E14" i="7"/>
  <c r="G3" i="7"/>
  <c r="C48" i="5"/>
  <c r="C47" i="5"/>
  <c r="C46" i="5"/>
  <c r="C45" i="5"/>
  <c r="C44" i="5"/>
  <c r="C43" i="5"/>
  <c r="C40" i="5"/>
  <c r="C39" i="5"/>
  <c r="C38" i="5"/>
  <c r="C37" i="5"/>
  <c r="C36" i="5"/>
  <c r="C35" i="5"/>
  <c r="C32" i="5"/>
  <c r="C31" i="5"/>
  <c r="C30" i="5"/>
  <c r="C29" i="5"/>
  <c r="C28" i="5"/>
  <c r="C27" i="5"/>
  <c r="C23" i="5"/>
  <c r="C22" i="5"/>
  <c r="C21" i="5"/>
  <c r="C33" i="3" l="1"/>
  <c r="C34" i="4" l="1"/>
  <c r="C15" i="5"/>
  <c r="C14" i="5"/>
  <c r="C42" i="6"/>
  <c r="C41" i="6"/>
  <c r="C40" i="6"/>
  <c r="C39" i="6"/>
  <c r="C38" i="6"/>
  <c r="C35" i="6"/>
  <c r="C34" i="6"/>
  <c r="C33" i="6"/>
  <c r="C32" i="6"/>
  <c r="C31" i="6"/>
  <c r="C28" i="6"/>
  <c r="C27" i="6"/>
  <c r="C26" i="6"/>
  <c r="C25" i="6"/>
  <c r="C24" i="6"/>
  <c r="C21" i="6"/>
  <c r="C20" i="6"/>
  <c r="C19" i="6"/>
  <c r="C18" i="6"/>
  <c r="C17" i="6"/>
  <c r="C14" i="6"/>
  <c r="C30" i="3"/>
  <c r="C29" i="3"/>
  <c r="C28" i="3"/>
  <c r="E52" i="8" l="1"/>
  <c r="H2" i="8" l="1"/>
  <c r="G2" i="8"/>
  <c r="F2" i="8"/>
  <c r="H2" i="6"/>
  <c r="G2" i="6"/>
  <c r="F2" i="6"/>
  <c r="H2" i="5"/>
  <c r="G2" i="5"/>
  <c r="F2" i="5"/>
  <c r="F2" i="4"/>
  <c r="G2" i="4"/>
  <c r="H2" i="4"/>
  <c r="C10" i="6" l="1"/>
  <c r="C31" i="4"/>
  <c r="C21" i="4" l="1"/>
  <c r="C20" i="4"/>
  <c r="E11" i="4" l="1"/>
  <c r="E10" i="4"/>
  <c r="H6" i="4"/>
  <c r="G6" i="4"/>
  <c r="G11" i="4"/>
  <c r="H5" i="4"/>
  <c r="H7" i="4"/>
  <c r="E8" i="4"/>
  <c r="E15" i="4"/>
  <c r="H8" i="4"/>
  <c r="G13" i="4"/>
  <c r="H17" i="4"/>
  <c r="E6" i="4"/>
  <c r="E4" i="4"/>
  <c r="H14" i="4"/>
  <c r="E5" i="4"/>
  <c r="F5" i="4"/>
  <c r="H11" i="4"/>
  <c r="F11" i="4"/>
  <c r="F9" i="4"/>
  <c r="G10" i="4"/>
  <c r="E17" i="4"/>
  <c r="E16" i="4"/>
  <c r="H15" i="4"/>
  <c r="F6" i="4"/>
  <c r="F16" i="4"/>
  <c r="E9" i="4"/>
  <c r="E14" i="4"/>
  <c r="E12" i="4"/>
  <c r="E7" i="4"/>
  <c r="H10" i="4"/>
  <c r="G14" i="4"/>
  <c r="H13" i="4"/>
  <c r="F10" i="4"/>
  <c r="F12" i="4"/>
  <c r="H16" i="4"/>
  <c r="G7" i="4"/>
  <c r="G9" i="4"/>
  <c r="G8" i="4"/>
  <c r="G15" i="4"/>
  <c r="F15" i="4"/>
  <c r="G17" i="4"/>
  <c r="F17" i="4"/>
  <c r="E13" i="4"/>
  <c r="G16" i="4"/>
  <c r="F8" i="4"/>
  <c r="G12" i="4"/>
  <c r="G5" i="4"/>
  <c r="H9" i="4"/>
  <c r="F13" i="4"/>
  <c r="F7" i="4"/>
  <c r="F14" i="4"/>
  <c r="H12" i="4"/>
  <c r="C24" i="5"/>
  <c r="C20" i="5"/>
  <c r="C19" i="5"/>
  <c r="C16" i="5"/>
  <c r="C27" i="3" l="1"/>
  <c r="F6" i="3" l="1"/>
  <c r="E7" i="3"/>
  <c r="E6" i="3"/>
  <c r="G11" i="3"/>
  <c r="G6" i="3"/>
  <c r="F4" i="3"/>
  <c r="F5" i="3"/>
  <c r="E5" i="3"/>
  <c r="H5" i="3"/>
  <c r="G5" i="3"/>
  <c r="H11" i="3"/>
  <c r="F11" i="3"/>
  <c r="H6" i="3"/>
  <c r="E4" i="3"/>
  <c r="E8" i="3"/>
  <c r="C13" i="5"/>
  <c r="C12" i="5"/>
  <c r="C13" i="6" l="1"/>
  <c r="C12" i="6"/>
  <c r="C11" i="6"/>
  <c r="H5" i="6" l="1"/>
  <c r="G4" i="6"/>
  <c r="H4" i="6"/>
  <c r="G5" i="6"/>
  <c r="G7" i="6"/>
  <c r="E4" i="6"/>
  <c r="F7" i="6"/>
  <c r="E7" i="6"/>
  <c r="G6" i="6"/>
  <c r="H6" i="6"/>
  <c r="F4" i="6"/>
  <c r="E5" i="6"/>
  <c r="F6" i="6"/>
  <c r="H7" i="6"/>
  <c r="E6" i="6"/>
  <c r="F5" i="6"/>
  <c r="C60" i="8"/>
  <c r="C59" i="8"/>
  <c r="C58" i="8"/>
  <c r="C57" i="8"/>
  <c r="C56" i="8"/>
  <c r="C55" i="8"/>
  <c r="C54" i="8"/>
  <c r="C53" i="8"/>
  <c r="C50" i="8"/>
  <c r="C49" i="8"/>
  <c r="C48" i="8"/>
  <c r="C47" i="8"/>
  <c r="C46" i="8"/>
  <c r="C45" i="8"/>
  <c r="C44" i="8"/>
  <c r="C43" i="8"/>
  <c r="C40" i="8"/>
  <c r="C39" i="8"/>
  <c r="C38" i="8"/>
  <c r="C37" i="8"/>
  <c r="C36" i="8"/>
  <c r="C35" i="8"/>
  <c r="C34" i="8"/>
  <c r="C33" i="8"/>
  <c r="C20" i="8"/>
  <c r="C19" i="8"/>
  <c r="C18" i="8"/>
  <c r="C17" i="8"/>
  <c r="C16" i="8"/>
  <c r="C15" i="8"/>
  <c r="C14" i="8"/>
  <c r="C13" i="8"/>
  <c r="C11" i="5"/>
  <c r="G3" i="8" l="1"/>
  <c r="H7" i="8"/>
  <c r="G4" i="8"/>
  <c r="G8" i="8"/>
  <c r="F5" i="8"/>
  <c r="E6" i="8"/>
  <c r="H5" i="8"/>
  <c r="G6" i="8"/>
  <c r="H6" i="8"/>
  <c r="F4" i="8"/>
  <c r="H10" i="8"/>
  <c r="H4" i="8"/>
  <c r="H8" i="8"/>
  <c r="G5" i="8"/>
  <c r="F7" i="8"/>
  <c r="F6" i="8"/>
  <c r="E3" i="8"/>
  <c r="G9" i="8"/>
  <c r="H9" i="8"/>
  <c r="F8" i="8"/>
  <c r="E7" i="8"/>
  <c r="F3" i="8"/>
  <c r="H3" i="8"/>
  <c r="G7" i="8"/>
  <c r="E4" i="8"/>
  <c r="E5" i="8"/>
  <c r="E8" i="8"/>
  <c r="G10" i="8"/>
  <c r="F9" i="8"/>
  <c r="E9" i="8"/>
  <c r="F10" i="8"/>
  <c r="E10" i="8"/>
  <c r="H6" i="5"/>
  <c r="G6" i="5"/>
  <c r="F3" i="5"/>
  <c r="H4" i="5"/>
  <c r="G3" i="5"/>
  <c r="H8" i="5"/>
  <c r="H3" i="5"/>
  <c r="G8" i="5"/>
  <c r="F4" i="5"/>
  <c r="G4" i="5"/>
  <c r="F5" i="5"/>
  <c r="H5" i="5"/>
  <c r="F8" i="5"/>
  <c r="G5" i="5"/>
  <c r="F6" i="5"/>
  <c r="H7" i="5"/>
  <c r="G7" i="5"/>
  <c r="F7" i="5"/>
  <c r="E7" i="5"/>
  <c r="E6" i="5"/>
  <c r="E4" i="5"/>
  <c r="E8" i="5"/>
  <c r="E5" i="5"/>
  <c r="E3" i="5"/>
  <c r="C23" i="3"/>
  <c r="H8" i="3" l="1"/>
  <c r="G8" i="3"/>
  <c r="F8" i="3"/>
  <c r="G4" i="3"/>
  <c r="F10" i="3"/>
  <c r="H4" i="3"/>
  <c r="G7" i="3"/>
  <c r="H7" i="3"/>
  <c r="H10" i="3"/>
  <c r="F7" i="3"/>
  <c r="G10" i="3"/>
  <c r="F4" i="4"/>
  <c r="H4" i="4"/>
  <c r="H3" i="4"/>
  <c r="G4" i="4"/>
  <c r="G3" i="4"/>
  <c r="F3" i="4"/>
  <c r="E20" i="4" l="1"/>
  <c r="E3" i="4" s="1"/>
</calcChain>
</file>

<file path=xl/sharedStrings.xml><?xml version="1.0" encoding="utf-8"?>
<sst xmlns="http://schemas.openxmlformats.org/spreadsheetml/2006/main" count="1252" uniqueCount="535">
  <si>
    <t>Victoria</t>
  </si>
  <si>
    <t>South Australia</t>
  </si>
  <si>
    <t>REVENUES AND QUANTITIES</t>
  </si>
  <si>
    <t>Tasmania</t>
  </si>
  <si>
    <t>Queensland</t>
  </si>
  <si>
    <t>ENVIRONMENTAL AND GREEN SCHEMES</t>
  </si>
  <si>
    <t>RETAIL COSTS</t>
  </si>
  <si>
    <t>Table 1</t>
  </si>
  <si>
    <t>Table 1.1</t>
  </si>
  <si>
    <t>Table 1.2</t>
  </si>
  <si>
    <t>Table 1.3</t>
  </si>
  <si>
    <t>Table 1.4</t>
  </si>
  <si>
    <t>Table 1.5</t>
  </si>
  <si>
    <t>WHOLESALE ELECTRICITY COSTS</t>
  </si>
  <si>
    <t>Table 6</t>
  </si>
  <si>
    <t>Table 6.1</t>
  </si>
  <si>
    <t>Table 5</t>
  </si>
  <si>
    <t>Table 5.1</t>
  </si>
  <si>
    <t>Table 4</t>
  </si>
  <si>
    <t>Table 4.1</t>
  </si>
  <si>
    <t>Table 3</t>
  </si>
  <si>
    <t>Table 3.1</t>
  </si>
  <si>
    <t>Table 2</t>
  </si>
  <si>
    <t>Table 2.1</t>
  </si>
  <si>
    <t>Table 2.2</t>
  </si>
  <si>
    <t>Table 2.3</t>
  </si>
  <si>
    <t>Table 2.4</t>
  </si>
  <si>
    <t>Table 2.5</t>
  </si>
  <si>
    <t>Table 3.2</t>
  </si>
  <si>
    <t>Table 3.3</t>
  </si>
  <si>
    <t>Table 3.4</t>
  </si>
  <si>
    <t>Table 3.5</t>
  </si>
  <si>
    <t>Table 4.2</t>
  </si>
  <si>
    <t>Table 4.3</t>
  </si>
  <si>
    <t>Table 4.4</t>
  </si>
  <si>
    <t>Table 5.2</t>
  </si>
  <si>
    <t>Table 5.3</t>
  </si>
  <si>
    <t>Table 5.4</t>
  </si>
  <si>
    <t>Table 5.5</t>
  </si>
  <si>
    <t>Table 6.3</t>
  </si>
  <si>
    <t>Table 6.4</t>
  </si>
  <si>
    <t>Table 6.5</t>
  </si>
  <si>
    <t>Table 4.5</t>
  </si>
  <si>
    <t>Residential Customers</t>
  </si>
  <si>
    <t>SME Customers</t>
  </si>
  <si>
    <t>C&amp;I Customers</t>
  </si>
  <si>
    <t>Quantity figures (in the financial year)</t>
  </si>
  <si>
    <t>NSW (including ACT)</t>
  </si>
  <si>
    <t>Table 6.2</t>
  </si>
  <si>
    <t>Total Cost to Acquire and Retain</t>
  </si>
  <si>
    <t>Total Cost to Serve</t>
  </si>
  <si>
    <t>RQ10</t>
  </si>
  <si>
    <t>RQ11</t>
  </si>
  <si>
    <t>RQ12</t>
  </si>
  <si>
    <t>RQ13</t>
  </si>
  <si>
    <t>RQ14</t>
  </si>
  <si>
    <t>RQ01</t>
  </si>
  <si>
    <t>RQ02</t>
  </si>
  <si>
    <t>RQ03</t>
  </si>
  <si>
    <t>RQ04</t>
  </si>
  <si>
    <t>RQ05</t>
  </si>
  <si>
    <t>RQ06</t>
  </si>
  <si>
    <t>RQ07</t>
  </si>
  <si>
    <t>RQ08</t>
  </si>
  <si>
    <t>RQ09</t>
  </si>
  <si>
    <t>RQ15</t>
  </si>
  <si>
    <t>RQ16</t>
  </si>
  <si>
    <t>RQ17</t>
  </si>
  <si>
    <t>RQ18</t>
  </si>
  <si>
    <t>RQ19</t>
  </si>
  <si>
    <t>RQ20</t>
  </si>
  <si>
    <t>RQ21</t>
  </si>
  <si>
    <t>RQ22</t>
  </si>
  <si>
    <t>RQ23</t>
  </si>
  <si>
    <t>RQ24</t>
  </si>
  <si>
    <t>RQ25</t>
  </si>
  <si>
    <t>RQ26</t>
  </si>
  <si>
    <t>RQ27</t>
  </si>
  <si>
    <t>RQ28</t>
  </si>
  <si>
    <t>RQ29</t>
  </si>
  <si>
    <t>RQ30</t>
  </si>
  <si>
    <t>RQ31</t>
  </si>
  <si>
    <t>RQ32</t>
  </si>
  <si>
    <t>RQ33</t>
  </si>
  <si>
    <t>RQ34</t>
  </si>
  <si>
    <t>RQ35</t>
  </si>
  <si>
    <t>RQ36</t>
  </si>
  <si>
    <t>RQ37</t>
  </si>
  <si>
    <t>RQ38</t>
  </si>
  <si>
    <t>RQ39</t>
  </si>
  <si>
    <t>RQ40</t>
  </si>
  <si>
    <t>RQ41</t>
  </si>
  <si>
    <t>RQ42</t>
  </si>
  <si>
    <t>RQ43</t>
  </si>
  <si>
    <t>RQ44</t>
  </si>
  <si>
    <t>RQ45</t>
  </si>
  <si>
    <t>RQ46</t>
  </si>
  <si>
    <t>RQ47</t>
  </si>
  <si>
    <t>RQ48</t>
  </si>
  <si>
    <t>RQ49</t>
  </si>
  <si>
    <t>RQ50</t>
  </si>
  <si>
    <t>RQ51</t>
  </si>
  <si>
    <t>RQ52</t>
  </si>
  <si>
    <t>RQ53</t>
  </si>
  <si>
    <t>RQ54</t>
  </si>
  <si>
    <t>RQ55</t>
  </si>
  <si>
    <t>RQ56</t>
  </si>
  <si>
    <t>RQ57</t>
  </si>
  <si>
    <t>RQ58</t>
  </si>
  <si>
    <t>RQ59</t>
  </si>
  <si>
    <t>RQ60</t>
  </si>
  <si>
    <t>RQ61</t>
  </si>
  <si>
    <t>RQ62</t>
  </si>
  <si>
    <t>RQ63</t>
  </si>
  <si>
    <t>RQ64</t>
  </si>
  <si>
    <t>RQ65</t>
  </si>
  <si>
    <t>RQ66</t>
  </si>
  <si>
    <t>WEC01</t>
  </si>
  <si>
    <t>WEC02</t>
  </si>
  <si>
    <t>WEC03</t>
  </si>
  <si>
    <t>WEC04</t>
  </si>
  <si>
    <t>WEC05</t>
  </si>
  <si>
    <t>WEC06</t>
  </si>
  <si>
    <t>WEC07</t>
  </si>
  <si>
    <t>WEC08</t>
  </si>
  <si>
    <t>WEC09</t>
  </si>
  <si>
    <t>WEC10</t>
  </si>
  <si>
    <t>WEC11</t>
  </si>
  <si>
    <t>WEC12</t>
  </si>
  <si>
    <t>WEC13</t>
  </si>
  <si>
    <t>WEC14</t>
  </si>
  <si>
    <t>WEC15</t>
  </si>
  <si>
    <t>WEC16</t>
  </si>
  <si>
    <t>WEC17</t>
  </si>
  <si>
    <t>WEC18</t>
  </si>
  <si>
    <t>WEC19</t>
  </si>
  <si>
    <t>WEC20</t>
  </si>
  <si>
    <t>WEC21</t>
  </si>
  <si>
    <t>WEC22</t>
  </si>
  <si>
    <t>WEC23</t>
  </si>
  <si>
    <t>WEC24</t>
  </si>
  <si>
    <t>WEC25</t>
  </si>
  <si>
    <t>WEC26</t>
  </si>
  <si>
    <t>WEC27</t>
  </si>
  <si>
    <t>WEC28</t>
  </si>
  <si>
    <t>WEC29</t>
  </si>
  <si>
    <t>WEC30</t>
  </si>
  <si>
    <t>WEC31</t>
  </si>
  <si>
    <t>WEC32</t>
  </si>
  <si>
    <t>WEC33</t>
  </si>
  <si>
    <t>WEC34</t>
  </si>
  <si>
    <t>WEC35</t>
  </si>
  <si>
    <t>WEC36</t>
  </si>
  <si>
    <t>WEC37</t>
  </si>
  <si>
    <t>WEC38</t>
  </si>
  <si>
    <t>WEC39</t>
  </si>
  <si>
    <t>WEC40</t>
  </si>
  <si>
    <t>WEC41</t>
  </si>
  <si>
    <t>WEC42</t>
  </si>
  <si>
    <t>WEC43</t>
  </si>
  <si>
    <t>WEC44</t>
  </si>
  <si>
    <t>WEC45</t>
  </si>
  <si>
    <t>WEC46</t>
  </si>
  <si>
    <t>WEC47</t>
  </si>
  <si>
    <t>WEC48</t>
  </si>
  <si>
    <t>WEC49</t>
  </si>
  <si>
    <t>WEC50</t>
  </si>
  <si>
    <t>WEC51</t>
  </si>
  <si>
    <t>WEC52</t>
  </si>
  <si>
    <t>WEC53</t>
  </si>
  <si>
    <t>WEC54</t>
  </si>
  <si>
    <t>WEC55</t>
  </si>
  <si>
    <t>WEC56</t>
  </si>
  <si>
    <t>WEC57</t>
  </si>
  <si>
    <t>WEC58</t>
  </si>
  <si>
    <t>WEC59</t>
  </si>
  <si>
    <t>WEC60</t>
  </si>
  <si>
    <t>WEC61</t>
  </si>
  <si>
    <t>WEC62</t>
  </si>
  <si>
    <t>WEC63</t>
  </si>
  <si>
    <t>WEC64</t>
  </si>
  <si>
    <t>WEC65</t>
  </si>
  <si>
    <t>WEC66</t>
  </si>
  <si>
    <t>WEC67</t>
  </si>
  <si>
    <t>WEC68</t>
  </si>
  <si>
    <t>WEC69</t>
  </si>
  <si>
    <t>WEC70</t>
  </si>
  <si>
    <t>WEC71</t>
  </si>
  <si>
    <t>WEC72</t>
  </si>
  <si>
    <t>WEC73</t>
  </si>
  <si>
    <t>NC01</t>
  </si>
  <si>
    <t>NC02</t>
  </si>
  <si>
    <t>NC03</t>
  </si>
  <si>
    <t>NC04</t>
  </si>
  <si>
    <t>NC05</t>
  </si>
  <si>
    <t>NC06</t>
  </si>
  <si>
    <t>NC07</t>
  </si>
  <si>
    <t>NC08</t>
  </si>
  <si>
    <t>NC09</t>
  </si>
  <si>
    <t>NC10</t>
  </si>
  <si>
    <t>NC11</t>
  </si>
  <si>
    <t>NC12</t>
  </si>
  <si>
    <t>NC13</t>
  </si>
  <si>
    <t>NC14</t>
  </si>
  <si>
    <t>NC15</t>
  </si>
  <si>
    <t>NC16</t>
  </si>
  <si>
    <t>NC17</t>
  </si>
  <si>
    <t>NC18</t>
  </si>
  <si>
    <t>NC19</t>
  </si>
  <si>
    <t>NC20</t>
  </si>
  <si>
    <t>NC21</t>
  </si>
  <si>
    <t>NC22</t>
  </si>
  <si>
    <t>NC23</t>
  </si>
  <si>
    <t>NC24</t>
  </si>
  <si>
    <t>NC25</t>
  </si>
  <si>
    <t>NC26</t>
  </si>
  <si>
    <t>NC27</t>
  </si>
  <si>
    <t>NC28</t>
  </si>
  <si>
    <t>NC29</t>
  </si>
  <si>
    <t>NC30</t>
  </si>
  <si>
    <t>NC31</t>
  </si>
  <si>
    <t>NC32</t>
  </si>
  <si>
    <t>NC33</t>
  </si>
  <si>
    <t>NC34</t>
  </si>
  <si>
    <t>NC35</t>
  </si>
  <si>
    <t>NC36</t>
  </si>
  <si>
    <t>EGS01</t>
  </si>
  <si>
    <t>EGS02</t>
  </si>
  <si>
    <t>EGS03</t>
  </si>
  <si>
    <t>EGS04</t>
  </si>
  <si>
    <t>EGS05</t>
  </si>
  <si>
    <t>EGS06</t>
  </si>
  <si>
    <t>EGS07</t>
  </si>
  <si>
    <t>EGS08</t>
  </si>
  <si>
    <t>EGS09</t>
  </si>
  <si>
    <t>EGS10</t>
  </si>
  <si>
    <t>EGS11</t>
  </si>
  <si>
    <t>EGS12</t>
  </si>
  <si>
    <t>EGS13</t>
  </si>
  <si>
    <t>EGS14</t>
  </si>
  <si>
    <t>EGS15</t>
  </si>
  <si>
    <t>EGS16</t>
  </si>
  <si>
    <t>EGS17</t>
  </si>
  <si>
    <t>EGS18</t>
  </si>
  <si>
    <t>EGS19</t>
  </si>
  <si>
    <t>EGS20</t>
  </si>
  <si>
    <t>EGS21</t>
  </si>
  <si>
    <t>EGS22</t>
  </si>
  <si>
    <t>EGS23</t>
  </si>
  <si>
    <t>EGS24</t>
  </si>
  <si>
    <t>EGS25</t>
  </si>
  <si>
    <t>EGS26</t>
  </si>
  <si>
    <t>EGS27</t>
  </si>
  <si>
    <t>EGS28</t>
  </si>
  <si>
    <t>EGS29</t>
  </si>
  <si>
    <t>EGS30</t>
  </si>
  <si>
    <t>RC01</t>
  </si>
  <si>
    <t>RC02</t>
  </si>
  <si>
    <t>RC03</t>
  </si>
  <si>
    <t>RC04</t>
  </si>
  <si>
    <t>RC05</t>
  </si>
  <si>
    <t>RC06</t>
  </si>
  <si>
    <t>RC07</t>
  </si>
  <si>
    <t>RC08</t>
  </si>
  <si>
    <t>RC09</t>
  </si>
  <si>
    <t>RC10</t>
  </si>
  <si>
    <t>RC11</t>
  </si>
  <si>
    <t>RC12</t>
  </si>
  <si>
    <t>RC13</t>
  </si>
  <si>
    <t>RC14</t>
  </si>
  <si>
    <t>RC15</t>
  </si>
  <si>
    <t>RC16</t>
  </si>
  <si>
    <t>RC17</t>
  </si>
  <si>
    <t>RC18</t>
  </si>
  <si>
    <t>RC19</t>
  </si>
  <si>
    <t>RC20</t>
  </si>
  <si>
    <t>RC21</t>
  </si>
  <si>
    <t>RC22</t>
  </si>
  <si>
    <t>RC23</t>
  </si>
  <si>
    <t>RC24</t>
  </si>
  <si>
    <t>RC25</t>
  </si>
  <si>
    <t>RC26</t>
  </si>
  <si>
    <t>RC27</t>
  </si>
  <si>
    <t>RC28</t>
  </si>
  <si>
    <t>RC29</t>
  </si>
  <si>
    <t>RC30</t>
  </si>
  <si>
    <t>RC31</t>
  </si>
  <si>
    <t>RC32</t>
  </si>
  <si>
    <t>RC33</t>
  </si>
  <si>
    <t>RC34</t>
  </si>
  <si>
    <t>RC35</t>
  </si>
  <si>
    <t>RC36</t>
  </si>
  <si>
    <t>RC37</t>
  </si>
  <si>
    <t>RC38</t>
  </si>
  <si>
    <t>RC39</t>
  </si>
  <si>
    <t>RC40</t>
  </si>
  <si>
    <t>RC41</t>
  </si>
  <si>
    <t>RC42</t>
  </si>
  <si>
    <t>RC43</t>
  </si>
  <si>
    <t>RC44</t>
  </si>
  <si>
    <t>RC45</t>
  </si>
  <si>
    <t>RC46</t>
  </si>
  <si>
    <t>RC47</t>
  </si>
  <si>
    <t>RC48</t>
  </si>
  <si>
    <t>RC49</t>
  </si>
  <si>
    <t>RC50</t>
  </si>
  <si>
    <t>RC51</t>
  </si>
  <si>
    <t>RC52</t>
  </si>
  <si>
    <t>RC53</t>
  </si>
  <si>
    <t>RC54</t>
  </si>
  <si>
    <t>RC55</t>
  </si>
  <si>
    <t>RC56</t>
  </si>
  <si>
    <t>RC57</t>
  </si>
  <si>
    <t>RC58</t>
  </si>
  <si>
    <t>RC59</t>
  </si>
  <si>
    <t>RC60</t>
  </si>
  <si>
    <t>RC61</t>
  </si>
  <si>
    <t>RC62</t>
  </si>
  <si>
    <t>RC63</t>
  </si>
  <si>
    <t>RC64</t>
  </si>
  <si>
    <t>RC65</t>
  </si>
  <si>
    <t>RC66</t>
  </si>
  <si>
    <t>RC67</t>
  </si>
  <si>
    <t>RC68</t>
  </si>
  <si>
    <t>RC69</t>
  </si>
  <si>
    <t>RC70</t>
  </si>
  <si>
    <t>RC71</t>
  </si>
  <si>
    <t>RC72</t>
  </si>
  <si>
    <t>RC73</t>
  </si>
  <si>
    <t>RC74</t>
  </si>
  <si>
    <t>RC75</t>
  </si>
  <si>
    <t>RC76</t>
  </si>
  <si>
    <t>RC77</t>
  </si>
  <si>
    <t>RC78</t>
  </si>
  <si>
    <t>RC79</t>
  </si>
  <si>
    <t>RC80</t>
  </si>
  <si>
    <t>RC81</t>
  </si>
  <si>
    <t>RC82</t>
  </si>
  <si>
    <t>RC83</t>
  </si>
  <si>
    <t>RC84</t>
  </si>
  <si>
    <t>RC85</t>
  </si>
  <si>
    <t>RC86</t>
  </si>
  <si>
    <t>RC87</t>
  </si>
  <si>
    <t>RC88</t>
  </si>
  <si>
    <t>RC89</t>
  </si>
  <si>
    <t>RC90</t>
  </si>
  <si>
    <t>RC91</t>
  </si>
  <si>
    <t>RC92</t>
  </si>
  <si>
    <t>RC93</t>
  </si>
  <si>
    <t>RC94</t>
  </si>
  <si>
    <t>RC95</t>
  </si>
  <si>
    <t>RC96</t>
  </si>
  <si>
    <t>RC97</t>
  </si>
  <si>
    <t>RC98</t>
  </si>
  <si>
    <t>RC99</t>
  </si>
  <si>
    <t>RC100</t>
  </si>
  <si>
    <t>RC101</t>
  </si>
  <si>
    <t>RC102</t>
  </si>
  <si>
    <t>OF01</t>
  </si>
  <si>
    <t>OF02</t>
  </si>
  <si>
    <t>OF03</t>
  </si>
  <si>
    <t>OF04</t>
  </si>
  <si>
    <t>OF05</t>
  </si>
  <si>
    <t>OF06</t>
  </si>
  <si>
    <t>OF07</t>
  </si>
  <si>
    <t>OF08</t>
  </si>
  <si>
    <t>OF09</t>
  </si>
  <si>
    <t>OF10</t>
  </si>
  <si>
    <t>OF11</t>
  </si>
  <si>
    <t>OF12</t>
  </si>
  <si>
    <t>OF13</t>
  </si>
  <si>
    <t>OF14</t>
  </si>
  <si>
    <t>OF15</t>
  </si>
  <si>
    <t>OF16</t>
  </si>
  <si>
    <t>OF17</t>
  </si>
  <si>
    <t>OF18</t>
  </si>
  <si>
    <t>OF19</t>
  </si>
  <si>
    <t>OF20</t>
  </si>
  <si>
    <t>OF21</t>
  </si>
  <si>
    <t>OF22</t>
  </si>
  <si>
    <t>OF23</t>
  </si>
  <si>
    <t>OF24</t>
  </si>
  <si>
    <t>OF25</t>
  </si>
  <si>
    <t>OF26</t>
  </si>
  <si>
    <t>OF27</t>
  </si>
  <si>
    <t>OF28</t>
  </si>
  <si>
    <t>OF29</t>
  </si>
  <si>
    <t>OF30</t>
  </si>
  <si>
    <t>OF31</t>
  </si>
  <si>
    <t>OF32</t>
  </si>
  <si>
    <t>OF33</t>
  </si>
  <si>
    <t>OF34</t>
  </si>
  <si>
    <t>OF35</t>
  </si>
  <si>
    <t>OF36</t>
  </si>
  <si>
    <t>OF37</t>
  </si>
  <si>
    <t>OF38</t>
  </si>
  <si>
    <t>OF39</t>
  </si>
  <si>
    <t>OF40</t>
  </si>
  <si>
    <t>OF41</t>
  </si>
  <si>
    <t>OF42</t>
  </si>
  <si>
    <t>OF43</t>
  </si>
  <si>
    <t>OF44</t>
  </si>
  <si>
    <t>OF45</t>
  </si>
  <si>
    <t>OF46</t>
  </si>
  <si>
    <t>OF47</t>
  </si>
  <si>
    <t>OF48</t>
  </si>
  <si>
    <t xml:space="preserve">Total FiTs credited to Customers </t>
  </si>
  <si>
    <t>Jurisdictional Schemes (excludes all FiT related costs that have been captured in other worksheets)</t>
  </si>
  <si>
    <t>Combined costs to meet all applicable National Schemes, Jurisdictional Schemes excluding payments made under FiT Schemes</t>
  </si>
  <si>
    <t>WEC74</t>
  </si>
  <si>
    <t>WEC75</t>
  </si>
  <si>
    <t>WEC76</t>
  </si>
  <si>
    <t>WEC77</t>
  </si>
  <si>
    <t>WEC78</t>
  </si>
  <si>
    <t>Hardship</t>
  </si>
  <si>
    <t>EBITDA</t>
  </si>
  <si>
    <t>Please insert any comments relating to the data within this spreadsheet in the text box below:</t>
  </si>
  <si>
    <t>Total Customers</t>
  </si>
  <si>
    <t>$, calculated on an accrual accounting basis</t>
  </si>
  <si>
    <t>Bad Debts</t>
  </si>
  <si>
    <t>MWh</t>
  </si>
  <si>
    <t>Customer numbers</t>
  </si>
  <si>
    <t>Units</t>
  </si>
  <si>
    <t>Region</t>
  </si>
  <si>
    <t>NEM</t>
  </si>
  <si>
    <t>Variable</t>
  </si>
  <si>
    <t>Electricity purchased from the NEM</t>
  </si>
  <si>
    <t>Electricity purchased from Solar Customers pursuant to a Negotiated FiT</t>
  </si>
  <si>
    <t>Electricity purchased and/or received from Solar Customers pursuant to a Premium FiT</t>
  </si>
  <si>
    <t>Electricity Lost</t>
  </si>
  <si>
    <t>Amount purchased by the Retail Business pursuant to a Transfer Price from the Wholesale Business</t>
  </si>
  <si>
    <t>Amount purchased by the Retail Business pursuant to a Hedging Instrument(s)</t>
  </si>
  <si>
    <t>Amount purchased by the Retail Business unhedged on the Spot Market</t>
  </si>
  <si>
    <t>Cost incurred by the Retail Business for electricity purchased from Customers who were paid a Negotiated FiT</t>
  </si>
  <si>
    <t>AEMO Fees</t>
  </si>
  <si>
    <t>Unit</t>
  </si>
  <si>
    <t>Metering Charges  (to the extent they are separated from other network costs)</t>
  </si>
  <si>
    <t>Network Usage Charges</t>
  </si>
  <si>
    <t>Other network costs</t>
  </si>
  <si>
    <t>Network Supply Charges</t>
  </si>
  <si>
    <t>Total network costs</t>
  </si>
  <si>
    <t>Premium FiTs paid to the Company by the distribution network businesses</t>
  </si>
  <si>
    <t xml:space="preserve">     - Large-scale renewable energy target (LRET)</t>
  </si>
  <si>
    <t xml:space="preserve">     - Other national environmental schemes</t>
  </si>
  <si>
    <t>Depreciation and amortisation</t>
  </si>
  <si>
    <t>Interest costs</t>
  </si>
  <si>
    <t>Tax</t>
  </si>
  <si>
    <t>GROSS MARGIN</t>
  </si>
  <si>
    <t>EBIT</t>
  </si>
  <si>
    <t>NET PROFIT AFTER TAX</t>
  </si>
  <si>
    <t>NETWORK COSTS</t>
  </si>
  <si>
    <t>$, attributable to the Retail Business</t>
  </si>
  <si>
    <t>SHARED COSTS AND OTHER ITEMS</t>
  </si>
  <si>
    <t>Number of new Customers acquired from other retailers</t>
  </si>
  <si>
    <t>Number of Customers Churned to other retailers</t>
  </si>
  <si>
    <t>Average number of Solar Customers who received Negotiated FiTs</t>
  </si>
  <si>
    <t xml:space="preserve">Average number of Solar Customers who received Premium FiTs </t>
  </si>
  <si>
    <t>Average number of Solar Customers</t>
  </si>
  <si>
    <t>Average number of Dual Fuel Customers</t>
  </si>
  <si>
    <t>Revenue Received from Solar Customers for retail electricity supplied in that financial year</t>
  </si>
  <si>
    <t>Electricity usage by Solar Customers</t>
  </si>
  <si>
    <t>RQ67</t>
  </si>
  <si>
    <t>RQ68</t>
  </si>
  <si>
    <t>RQ69</t>
  </si>
  <si>
    <t>RQ70</t>
  </si>
  <si>
    <t>RQ71</t>
  </si>
  <si>
    <t>RQ72</t>
  </si>
  <si>
    <t>RQ73</t>
  </si>
  <si>
    <t>RQ74</t>
  </si>
  <si>
    <t>RQ75</t>
  </si>
  <si>
    <t>RQ76</t>
  </si>
  <si>
    <t>RQ77</t>
  </si>
  <si>
    <t>RQ78</t>
  </si>
  <si>
    <t>Customer loyalty programs</t>
  </si>
  <si>
    <t>Third party sales</t>
  </si>
  <si>
    <t xml:space="preserve">Onboarding </t>
  </si>
  <si>
    <t>Billing</t>
  </si>
  <si>
    <t>Customer service and IT</t>
  </si>
  <si>
    <t>Electricity usage by all Customers</t>
  </si>
  <si>
    <t>Revenue Received from all Customers for retail electricity supplied in that financial year</t>
  </si>
  <si>
    <t>RQ79</t>
  </si>
  <si>
    <t>RQ80</t>
  </si>
  <si>
    <t>RQ81</t>
  </si>
  <si>
    <t>RQ82</t>
  </si>
  <si>
    <t>RQ83</t>
  </si>
  <si>
    <t>RQ84</t>
  </si>
  <si>
    <t>RQ85</t>
  </si>
  <si>
    <t>RQ86</t>
  </si>
  <si>
    <t>RQ87</t>
  </si>
  <si>
    <t>RQ88</t>
  </si>
  <si>
    <t>RQ89</t>
  </si>
  <si>
    <t>RQ90</t>
  </si>
  <si>
    <t>CTS Labour</t>
  </si>
  <si>
    <t>CARC Labour</t>
  </si>
  <si>
    <t>Debt collection</t>
  </si>
  <si>
    <t>Customer research</t>
  </si>
  <si>
    <t>Total other Shared Costs attributable to the Retail Business not included in worksheet 5</t>
  </si>
  <si>
    <t>Advertising and marketing</t>
  </si>
  <si>
    <t>Comments</t>
  </si>
  <si>
    <t>Electricity usage by Non-Solar Customers</t>
  </si>
  <si>
    <t>Average number of all Customers</t>
  </si>
  <si>
    <t>Average number of Non-Solar Customers</t>
  </si>
  <si>
    <t>Revenue Received from Non-Solar Customers for retail electricity supplied in that financial year</t>
  </si>
  <si>
    <t>RQ91</t>
  </si>
  <si>
    <t>RQ92</t>
  </si>
  <si>
    <t>RQ93</t>
  </si>
  <si>
    <t>RQ94</t>
  </si>
  <si>
    <t>RQ95</t>
  </si>
  <si>
    <t>RQ96</t>
  </si>
  <si>
    <t>Cost incurred by the Retail Business for wholesale electricity</t>
  </si>
  <si>
    <t>Cost incurred by the Retail Business for electricity purchased pursuant to a Transfer Price</t>
  </si>
  <si>
    <t>Cost incurred by the Retail Business for electricity purchased pursuant to a Hedging Instrument(s)</t>
  </si>
  <si>
    <t>Cost incurred by the Retail Business for electricity purchased unhedged on the Spot Market</t>
  </si>
  <si>
    <t xml:space="preserve">     - Small-scale renewable energy scheme (SRES)</t>
  </si>
  <si>
    <t>Other retail costs not allocated above</t>
  </si>
  <si>
    <t>Other Cost(s) to Serve</t>
  </si>
  <si>
    <t>Other Cost(s) to Acquire and Retain</t>
  </si>
  <si>
    <t>$, in the financial year</t>
  </si>
  <si>
    <t>Churn Prevention</t>
  </si>
  <si>
    <t>Charges and Revenue (in the financial year)</t>
  </si>
  <si>
    <t>WEC79</t>
  </si>
  <si>
    <t>WEC80</t>
  </si>
  <si>
    <t>WEC81</t>
  </si>
  <si>
    <t>WEC82</t>
  </si>
  <si>
    <t>WEC83</t>
  </si>
  <si>
    <t>WEC84</t>
  </si>
  <si>
    <t>WEC85</t>
  </si>
  <si>
    <t>WEC86</t>
  </si>
  <si>
    <t>WEC87</t>
  </si>
  <si>
    <t>WEC88</t>
  </si>
  <si>
    <t>WEC89</t>
  </si>
  <si>
    <t>WEC90</t>
  </si>
  <si>
    <t>2018-19</t>
  </si>
  <si>
    <t>Amount purchased by the Retail Business pursuant to methods other than those listed above</t>
  </si>
  <si>
    <t>Cost incurred by the Retail Business for electricity purchased pursuant to methods other than those listed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</si>
</sst>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Border="1"/>
    <xf numFmtId="0" fontId="2" fillId="0" borderId="0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Fill="1"/>
    <xf numFmtId="164" fontId="0" fillId="0" borderId="0" xfId="0" applyNumberFormat="1"/>
    <xf numFmtId="0" fontId="0" fillId="0" borderId="0" xfId="0" applyFill="1" applyBorder="1"/>
    <xf numFmtId="0" fontId="3" fillId="0" borderId="0" xfId="0" applyFont="1" applyBorder="1" applyAlignment="1">
      <alignment wrapText="1"/>
    </xf>
    <xf numFmtId="0" fontId="3" fillId="3" borderId="9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3" fillId="3" borderId="8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3" fillId="3" borderId="13" xfId="0" applyFont="1" applyFill="1" applyBorder="1"/>
    <xf numFmtId="0" fontId="3" fillId="0" borderId="14" xfId="0" applyFont="1" applyBorder="1"/>
    <xf numFmtId="0" fontId="2" fillId="0" borderId="15" xfId="0" applyFont="1" applyBorder="1"/>
    <xf numFmtId="0" fontId="3" fillId="0" borderId="15" xfId="0" applyFont="1" applyBorder="1"/>
    <xf numFmtId="0" fontId="2" fillId="0" borderId="16" xfId="0" applyFont="1" applyBorder="1"/>
    <xf numFmtId="0" fontId="1" fillId="0" borderId="9" xfId="0" applyFont="1" applyBorder="1" applyAlignment="1">
      <alignment horizontal="center"/>
    </xf>
    <xf numFmtId="164" fontId="0" fillId="3" borderId="4" xfId="1" applyNumberFormat="1" applyFont="1" applyFill="1" applyBorder="1"/>
    <xf numFmtId="164" fontId="0" fillId="3" borderId="5" xfId="1" applyNumberFormat="1" applyFont="1" applyFill="1" applyBorder="1"/>
    <xf numFmtId="0" fontId="1" fillId="0" borderId="8" xfId="0" applyFont="1" applyBorder="1" applyAlignment="1">
      <alignment horizontal="center"/>
    </xf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1" fillId="0" borderId="13" xfId="0" applyFont="1" applyBorder="1" applyAlignment="1">
      <alignment horizontal="center"/>
    </xf>
    <xf numFmtId="164" fontId="0" fillId="3" borderId="15" xfId="1" applyNumberFormat="1" applyFont="1" applyFill="1" applyBorder="1"/>
    <xf numFmtId="164" fontId="0" fillId="3" borderId="16" xfId="1" applyNumberFormat="1" applyFont="1" applyFill="1" applyBorder="1"/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/>
    <xf numFmtId="164" fontId="0" fillId="3" borderId="3" xfId="1" applyNumberFormat="1" applyFont="1" applyFill="1" applyBorder="1"/>
    <xf numFmtId="164" fontId="0" fillId="3" borderId="10" xfId="1" applyNumberFormat="1" applyFont="1" applyFill="1" applyBorder="1"/>
    <xf numFmtId="164" fontId="0" fillId="3" borderId="14" xfId="1" applyNumberFormat="1" applyFont="1" applyFill="1" applyBorder="1"/>
    <xf numFmtId="0" fontId="2" fillId="0" borderId="10" xfId="0" applyFont="1" applyBorder="1"/>
    <xf numFmtId="164" fontId="1" fillId="3" borderId="3" xfId="1" applyNumberFormat="1" applyFont="1" applyFill="1" applyBorder="1"/>
    <xf numFmtId="164" fontId="1" fillId="3" borderId="4" xfId="1" applyNumberFormat="1" applyFont="1" applyFill="1" applyBorder="1"/>
    <xf numFmtId="164" fontId="1" fillId="3" borderId="5" xfId="1" applyNumberFormat="1" applyFont="1" applyFill="1" applyBorder="1"/>
    <xf numFmtId="0" fontId="2" fillId="0" borderId="11" xfId="0" applyFont="1" applyBorder="1" applyAlignment="1">
      <alignment wrapText="1"/>
    </xf>
    <xf numFmtId="0" fontId="3" fillId="3" borderId="7" xfId="0" applyFont="1" applyFill="1" applyBorder="1"/>
    <xf numFmtId="164" fontId="1" fillId="3" borderId="11" xfId="1" applyNumberFormat="1" applyFont="1" applyFill="1" applyBorder="1"/>
    <xf numFmtId="164" fontId="1" fillId="3" borderId="15" xfId="1" applyNumberFormat="1" applyFont="1" applyFill="1" applyBorder="1"/>
    <xf numFmtId="164" fontId="5" fillId="3" borderId="11" xfId="1" applyNumberFormat="1" applyFont="1" applyFill="1" applyBorder="1"/>
    <xf numFmtId="164" fontId="5" fillId="3" borderId="12" xfId="1" applyNumberFormat="1" applyFont="1" applyFill="1" applyBorder="1"/>
    <xf numFmtId="0" fontId="2" fillId="0" borderId="0" xfId="0" applyFont="1" applyBorder="1" applyAlignment="1"/>
    <xf numFmtId="0" fontId="2" fillId="0" borderId="11" xfId="0" applyFont="1" applyBorder="1" applyAlignment="1"/>
    <xf numFmtId="0" fontId="2" fillId="0" borderId="15" xfId="0" applyFont="1" applyBorder="1" applyAlignment="1"/>
    <xf numFmtId="164" fontId="5" fillId="3" borderId="3" xfId="1" applyNumberFormat="1" applyFont="1" applyFill="1" applyBorder="1"/>
    <xf numFmtId="164" fontId="5" fillId="3" borderId="4" xfId="1" applyNumberFormat="1" applyFont="1" applyFill="1" applyBorder="1"/>
    <xf numFmtId="164" fontId="5" fillId="3" borderId="5" xfId="1" applyNumberFormat="1" applyFont="1" applyFill="1" applyBorder="1"/>
    <xf numFmtId="0" fontId="1" fillId="0" borderId="10" xfId="0" applyFont="1" applyBorder="1" applyAlignment="1">
      <alignment horizontal="center"/>
    </xf>
    <xf numFmtId="164" fontId="5" fillId="3" borderId="10" xfId="1" applyNumberFormat="1" applyFont="1" applyFill="1" applyBorder="1"/>
    <xf numFmtId="0" fontId="1" fillId="0" borderId="14" xfId="0" applyFont="1" applyBorder="1" applyAlignment="1">
      <alignment horizontal="center"/>
    </xf>
    <xf numFmtId="164" fontId="5" fillId="3" borderId="14" xfId="1" applyNumberFormat="1" applyFont="1" applyFill="1" applyBorder="1"/>
    <xf numFmtId="164" fontId="5" fillId="3" borderId="15" xfId="1" applyNumberFormat="1" applyFont="1" applyFill="1" applyBorder="1"/>
    <xf numFmtId="164" fontId="5" fillId="3" borderId="16" xfId="1" applyNumberFormat="1" applyFont="1" applyFill="1" applyBorder="1"/>
    <xf numFmtId="0" fontId="1" fillId="0" borderId="3" xfId="0" applyFont="1" applyBorder="1" applyAlignment="1">
      <alignment horizontal="center"/>
    </xf>
    <xf numFmtId="164" fontId="5" fillId="3" borderId="10" xfId="1" applyNumberFormat="1" applyFont="1" applyFill="1" applyBorder="1" applyAlignment="1">
      <alignment horizontal="center"/>
    </xf>
    <xf numFmtId="164" fontId="5" fillId="3" borderId="14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0" fontId="3" fillId="0" borderId="16" xfId="0" applyFont="1" applyFill="1" applyBorder="1"/>
    <xf numFmtId="164" fontId="1" fillId="3" borderId="10" xfId="1" applyNumberFormat="1" applyFont="1" applyFill="1" applyBorder="1"/>
    <xf numFmtId="164" fontId="1" fillId="3" borderId="12" xfId="1" applyNumberFormat="1" applyFont="1" applyFill="1" applyBorder="1"/>
    <xf numFmtId="164" fontId="1" fillId="3" borderId="14" xfId="1" applyNumberFormat="1" applyFont="1" applyFill="1" applyBorder="1"/>
    <xf numFmtId="164" fontId="1" fillId="3" borderId="16" xfId="1" applyNumberFormat="1" applyFont="1" applyFill="1" applyBorder="1"/>
    <xf numFmtId="0" fontId="3" fillId="0" borderId="16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/>
    <xf numFmtId="164" fontId="0" fillId="2" borderId="19" xfId="1" applyNumberFormat="1" applyFont="1" applyFill="1" applyBorder="1" applyProtection="1">
      <protection locked="0"/>
    </xf>
    <xf numFmtId="164" fontId="0" fillId="2" borderId="15" xfId="1" applyNumberFormat="1" applyFont="1" applyFill="1" applyBorder="1" applyProtection="1">
      <protection locked="0"/>
    </xf>
    <xf numFmtId="164" fontId="0" fillId="2" borderId="4" xfId="1" applyNumberFormat="1" applyFont="1" applyFill="1" applyBorder="1" applyProtection="1">
      <protection locked="0"/>
    </xf>
    <xf numFmtId="164" fontId="0" fillId="2" borderId="20" xfId="1" applyNumberFormat="1" applyFont="1" applyFill="1" applyBorder="1" applyProtection="1">
      <protection locked="0"/>
    </xf>
    <xf numFmtId="164" fontId="0" fillId="2" borderId="16" xfId="1" applyNumberFormat="1" applyFont="1" applyFill="1" applyBorder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/>
    <xf numFmtId="164" fontId="0" fillId="3" borderId="15" xfId="1" applyNumberFormat="1" applyFont="1" applyFill="1" applyBorder="1" applyProtection="1"/>
    <xf numFmtId="164" fontId="0" fillId="3" borderId="4" xfId="1" applyNumberFormat="1" applyFont="1" applyFill="1" applyBorder="1" applyProtection="1"/>
    <xf numFmtId="164" fontId="0" fillId="3" borderId="12" xfId="1" applyNumberFormat="1" applyFont="1" applyFill="1" applyBorder="1" applyProtection="1"/>
    <xf numFmtId="164" fontId="0" fillId="3" borderId="16" xfId="1" applyNumberFormat="1" applyFont="1" applyFill="1" applyBorder="1" applyProtection="1"/>
    <xf numFmtId="164" fontId="0" fillId="3" borderId="5" xfId="1" applyNumberFormat="1" applyFont="1" applyFill="1" applyBorder="1" applyProtection="1"/>
    <xf numFmtId="0" fontId="0" fillId="0" borderId="0" xfId="0" applyProtection="1"/>
    <xf numFmtId="0" fontId="6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164" fontId="1" fillId="0" borderId="0" xfId="1" applyNumberFormat="1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0" fontId="3" fillId="3" borderId="13" xfId="0" applyFont="1" applyFill="1" applyBorder="1" applyProtection="1"/>
    <xf numFmtId="0" fontId="3" fillId="3" borderId="9" xfId="0" applyFont="1" applyFill="1" applyBorder="1" applyProtection="1"/>
    <xf numFmtId="0" fontId="1" fillId="0" borderId="8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2" fillId="0" borderId="10" xfId="0" applyFont="1" applyBorder="1" applyProtection="1"/>
    <xf numFmtId="0" fontId="3" fillId="0" borderId="14" xfId="0" applyFont="1" applyBorder="1" applyProtection="1"/>
    <xf numFmtId="0" fontId="3" fillId="0" borderId="3" xfId="0" applyFont="1" applyBorder="1" applyProtection="1"/>
    <xf numFmtId="0" fontId="0" fillId="4" borderId="10" xfId="0" applyFill="1" applyBorder="1" applyProtection="1"/>
    <xf numFmtId="0" fontId="0" fillId="4" borderId="14" xfId="0" applyFill="1" applyBorder="1" applyProtection="1"/>
    <xf numFmtId="0" fontId="0" fillId="4" borderId="3" xfId="0" applyFill="1" applyBorder="1" applyProtection="1"/>
    <xf numFmtId="0" fontId="2" fillId="0" borderId="11" xfId="0" applyFont="1" applyFill="1" applyBorder="1" applyAlignment="1" applyProtection="1">
      <alignment wrapText="1"/>
    </xf>
    <xf numFmtId="0" fontId="2" fillId="0" borderId="15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wrapText="1"/>
    </xf>
    <xf numFmtId="164" fontId="0" fillId="0" borderId="0" xfId="0" applyNumberFormat="1" applyBorder="1" applyProtection="1"/>
    <xf numFmtId="0" fontId="2" fillId="0" borderId="11" xfId="0" applyFont="1" applyBorder="1" applyProtection="1"/>
    <xf numFmtId="0" fontId="2" fillId="0" borderId="15" xfId="0" applyFont="1" applyBorder="1" applyProtection="1"/>
    <xf numFmtId="0" fontId="3" fillId="0" borderId="15" xfId="0" applyFont="1" applyBorder="1" applyProtection="1"/>
    <xf numFmtId="0" fontId="3" fillId="0" borderId="4" xfId="0" applyFont="1" applyBorder="1" applyProtection="1"/>
    <xf numFmtId="164" fontId="0" fillId="4" borderId="11" xfId="1" applyNumberFormat="1" applyFont="1" applyFill="1" applyBorder="1" applyProtection="1"/>
    <xf numFmtId="164" fontId="0" fillId="4" borderId="15" xfId="1" applyNumberFormat="1" applyFont="1" applyFill="1" applyBorder="1" applyProtection="1"/>
    <xf numFmtId="164" fontId="0" fillId="4" borderId="4" xfId="1" applyNumberFormat="1" applyFont="1" applyFill="1" applyBorder="1" applyProtection="1"/>
    <xf numFmtId="0" fontId="0" fillId="0" borderId="0" xfId="0" applyFill="1" applyBorder="1" applyProtection="1"/>
    <xf numFmtId="0" fontId="2" fillId="0" borderId="4" xfId="0" applyFont="1" applyBorder="1" applyProtection="1"/>
    <xf numFmtId="0" fontId="2" fillId="0" borderId="12" xfId="0" applyFont="1" applyBorder="1" applyProtection="1"/>
    <xf numFmtId="0" fontId="2" fillId="0" borderId="16" xfId="0" applyFont="1" applyBorder="1" applyProtection="1"/>
    <xf numFmtId="0" fontId="2" fillId="0" borderId="5" xfId="0" applyFont="1" applyBorder="1" applyProtection="1"/>
    <xf numFmtId="0" fontId="2" fillId="0" borderId="0" xfId="0" applyFont="1" applyBorder="1" applyProtection="1"/>
    <xf numFmtId="164" fontId="1" fillId="0" borderId="17" xfId="1" applyNumberFormat="1" applyFont="1" applyBorder="1" applyAlignment="1" applyProtection="1">
      <alignment horizontal="center"/>
    </xf>
    <xf numFmtId="164" fontId="1" fillId="0" borderId="13" xfId="1" applyNumberFormat="1" applyFont="1" applyBorder="1" applyAlignment="1" applyProtection="1">
      <alignment horizontal="center"/>
    </xf>
    <xf numFmtId="164" fontId="1" fillId="0" borderId="9" xfId="1" applyNumberFormat="1" applyFont="1" applyBorder="1" applyAlignment="1" applyProtection="1">
      <alignment horizontal="center"/>
    </xf>
    <xf numFmtId="0" fontId="0" fillId="4" borderId="18" xfId="0" applyFill="1" applyBorder="1" applyProtection="1"/>
    <xf numFmtId="0" fontId="2" fillId="0" borderId="15" xfId="0" applyFont="1" applyBorder="1" applyAlignment="1" applyProtection="1">
      <alignment wrapText="1"/>
    </xf>
    <xf numFmtId="164" fontId="0" fillId="4" borderId="19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3" fillId="3" borderId="3" xfId="0" applyFont="1" applyFill="1" applyBorder="1" applyProtection="1"/>
    <xf numFmtId="164" fontId="1" fillId="0" borderId="8" xfId="1" applyNumberFormat="1" applyFont="1" applyBorder="1" applyAlignment="1" applyProtection="1">
      <alignment horizontal="center"/>
    </xf>
    <xf numFmtId="0" fontId="0" fillId="0" borderId="6" xfId="0" applyBorder="1" applyAlignment="1" applyProtection="1"/>
    <xf numFmtId="0" fontId="2" fillId="0" borderId="3" xfId="0" applyFont="1" applyBorder="1" applyProtection="1"/>
    <xf numFmtId="164" fontId="0" fillId="3" borderId="10" xfId="1" applyNumberFormat="1" applyFont="1" applyFill="1" applyBorder="1" applyProtection="1"/>
    <xf numFmtId="164" fontId="0" fillId="3" borderId="14" xfId="1" applyNumberFormat="1" applyFont="1" applyFill="1" applyBorder="1" applyProtection="1"/>
    <xf numFmtId="164" fontId="0" fillId="3" borderId="3" xfId="1" applyNumberFormat="1" applyFont="1" applyFill="1" applyBorder="1" applyProtection="1"/>
    <xf numFmtId="164" fontId="0" fillId="0" borderId="0" xfId="0" applyNumberFormat="1" applyAlignment="1" applyProtection="1"/>
    <xf numFmtId="0" fontId="2" fillId="0" borderId="4" xfId="0" applyFont="1" applyBorder="1" applyAlignment="1" applyProtection="1">
      <alignment wrapText="1"/>
    </xf>
    <xf numFmtId="43" fontId="0" fillId="0" borderId="0" xfId="1" applyFont="1" applyProtection="1"/>
    <xf numFmtId="43" fontId="1" fillId="0" borderId="13" xfId="1" applyFont="1" applyBorder="1" applyAlignment="1" applyProtection="1">
      <alignment horizontal="center"/>
    </xf>
    <xf numFmtId="43" fontId="1" fillId="0" borderId="9" xfId="1" applyFont="1" applyBorder="1" applyAlignment="1" applyProtection="1">
      <alignment horizontal="center"/>
    </xf>
    <xf numFmtId="164" fontId="0" fillId="0" borderId="0" xfId="1" applyNumberFormat="1" applyFont="1" applyProtection="1"/>
    <xf numFmtId="164" fontId="0" fillId="2" borderId="14" xfId="1" applyNumberFormat="1" applyFont="1" applyFill="1" applyBorder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64" fontId="5" fillId="2" borderId="15" xfId="1" applyNumberFormat="1" applyFont="1" applyFill="1" applyBorder="1" applyProtection="1">
      <protection locked="0"/>
    </xf>
    <xf numFmtId="164" fontId="5" fillId="2" borderId="4" xfId="1" applyNumberFormat="1" applyFont="1" applyFill="1" applyBorder="1" applyProtection="1">
      <protection locked="0"/>
    </xf>
    <xf numFmtId="164" fontId="5" fillId="2" borderId="16" xfId="1" applyNumberFormat="1" applyFont="1" applyFill="1" applyBorder="1" applyProtection="1">
      <protection locked="0"/>
    </xf>
    <xf numFmtId="164" fontId="5" fillId="2" borderId="5" xfId="1" applyNumberFormat="1" applyFont="1" applyFill="1" applyBorder="1" applyProtection="1">
      <protection locked="0"/>
    </xf>
    <xf numFmtId="164" fontId="1" fillId="2" borderId="16" xfId="1" applyNumberFormat="1" applyFont="1" applyFill="1" applyBorder="1" applyProtection="1">
      <protection locked="0"/>
    </xf>
    <xf numFmtId="164" fontId="1" fillId="2" borderId="5" xfId="1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12" xfId="0" applyFont="1" applyFill="1" applyBorder="1" applyAlignment="1" applyProtection="1">
      <alignment wrapText="1"/>
    </xf>
    <xf numFmtId="164" fontId="0" fillId="3" borderId="19" xfId="1" applyNumberFormat="1" applyFont="1" applyFill="1" applyBorder="1" applyProtection="1"/>
    <xf numFmtId="0" fontId="2" fillId="0" borderId="15" xfId="0" applyFont="1" applyFill="1" applyBorder="1" applyProtection="1"/>
    <xf numFmtId="0" fontId="2" fillId="0" borderId="21" xfId="0" applyFont="1" applyBorder="1"/>
    <xf numFmtId="0" fontId="2" fillId="0" borderId="21" xfId="0" applyFont="1" applyBorder="1" applyAlignment="1">
      <alignment wrapText="1"/>
    </xf>
    <xf numFmtId="0" fontId="3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1" xfId="0" applyFont="1" applyBorder="1" applyAlignment="1"/>
    <xf numFmtId="0" fontId="2" fillId="0" borderId="23" xfId="0" applyFont="1" applyBorder="1" applyAlignment="1"/>
    <xf numFmtId="0" fontId="2" fillId="0" borderId="24" xfId="0" applyFont="1" applyBorder="1" applyAlignment="1"/>
    <xf numFmtId="0" fontId="2" fillId="0" borderId="25" xfId="0" applyFont="1" applyBorder="1" applyAlignment="1"/>
    <xf numFmtId="164" fontId="1" fillId="0" borderId="10" xfId="1" applyNumberFormat="1" applyFont="1" applyBorder="1" applyAlignment="1" applyProtection="1">
      <alignment horizontal="center"/>
    </xf>
    <xf numFmtId="43" fontId="1" fillId="0" borderId="14" xfId="1" applyFont="1" applyBorder="1" applyAlignment="1" applyProtection="1">
      <alignment horizontal="center"/>
    </xf>
    <xf numFmtId="43" fontId="1" fillId="0" borderId="3" xfId="1" applyFont="1" applyBorder="1" applyAlignment="1" applyProtection="1">
      <alignment horizontal="center"/>
    </xf>
    <xf numFmtId="164" fontId="0" fillId="0" borderId="0" xfId="0" applyNumberFormat="1" applyBorder="1" applyAlignment="1" applyProtection="1"/>
    <xf numFmtId="164" fontId="0" fillId="3" borderId="24" xfId="1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66C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3</xdr:row>
      <xdr:rowOff>44450</xdr:rowOff>
    </xdr:from>
    <xdr:ext cx="7346576" cy="3784600"/>
    <xdr:sp macro="" textlink="">
      <xdr:nvSpPr>
        <xdr:cNvPr id="2" name="TextBox 1"/>
        <xdr:cNvSpPr txBox="1">
          <a:spLocks noChangeAspect="1"/>
        </xdr:cNvSpPr>
      </xdr:nvSpPr>
      <xdr:spPr>
        <a:xfrm>
          <a:off x="590550" y="596900"/>
          <a:ext cx="7346576" cy="3784600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F120"/>
  <sheetViews>
    <sheetView tabSelected="1" zoomScale="80" zoomScaleNormal="80" workbookViewId="0">
      <pane xSplit="1" ySplit="1" topLeftCell="B2" activePane="bottomRight" state="frozen"/>
      <selection activeCell="C34" sqref="C34"/>
      <selection pane="topRight" activeCell="C34" sqref="C34"/>
      <selection pane="bottomLeft" activeCell="C34" sqref="C34"/>
      <selection pane="bottomRight" activeCell="F14" sqref="F14"/>
    </sheetView>
  </sheetViews>
  <sheetFormatPr defaultColWidth="9.140625" defaultRowHeight="15" x14ac:dyDescent="0.25"/>
  <cols>
    <col min="1" max="1" width="12.5703125" style="87" customWidth="1"/>
    <col min="2" max="2" width="21.140625" style="87" customWidth="1"/>
    <col min="3" max="3" width="82" style="87" customWidth="1"/>
    <col min="4" max="4" width="40.42578125" style="87" customWidth="1"/>
    <col min="5" max="8" width="25.7109375" style="87" customWidth="1"/>
    <col min="9" max="19" width="11.7109375" style="87" customWidth="1"/>
    <col min="20" max="16384" width="9.140625" style="87"/>
  </cols>
  <sheetData>
    <row r="1" spans="1:32" ht="24" thickBot="1" x14ac:dyDescent="0.4">
      <c r="A1" s="85"/>
      <c r="B1" s="86" t="s">
        <v>2</v>
      </c>
      <c r="D1" s="88"/>
      <c r="E1" s="89" t="s">
        <v>532</v>
      </c>
      <c r="F1" s="89" t="s">
        <v>532</v>
      </c>
      <c r="G1" s="89" t="s">
        <v>532</v>
      </c>
      <c r="H1" s="89" t="s">
        <v>532</v>
      </c>
    </row>
    <row r="2" spans="1:32" ht="15.75" thickBot="1" x14ac:dyDescent="0.3">
      <c r="A2" s="85" t="s">
        <v>7</v>
      </c>
      <c r="B2" s="90" t="s">
        <v>423</v>
      </c>
      <c r="C2" s="91" t="s">
        <v>425</v>
      </c>
      <c r="D2" s="92" t="s">
        <v>422</v>
      </c>
      <c r="E2" s="93" t="s">
        <v>417</v>
      </c>
      <c r="F2" s="94" t="s">
        <v>43</v>
      </c>
      <c r="G2" s="94" t="s">
        <v>44</v>
      </c>
      <c r="H2" s="95" t="s">
        <v>45</v>
      </c>
    </row>
    <row r="3" spans="1:32" x14ac:dyDescent="0.25">
      <c r="B3" s="96" t="s">
        <v>424</v>
      </c>
      <c r="C3" s="97" t="s">
        <v>519</v>
      </c>
      <c r="D3" s="98"/>
      <c r="E3" s="99"/>
      <c r="F3" s="100"/>
      <c r="G3" s="100"/>
      <c r="H3" s="101"/>
    </row>
    <row r="4" spans="1:32" x14ac:dyDescent="0.25">
      <c r="A4" s="87" t="s">
        <v>56</v>
      </c>
      <c r="B4" s="102" t="s">
        <v>424</v>
      </c>
      <c r="C4" s="103" t="s">
        <v>479</v>
      </c>
      <c r="D4" s="104" t="s">
        <v>418</v>
      </c>
      <c r="E4" s="79">
        <f>SUMIF($C$24:$C$120,C4,$E$24:$E$120)</f>
        <v>0</v>
      </c>
      <c r="F4" s="80">
        <f>SUMIF($C$24:$C$120,C4,$F$24:$F$120)</f>
        <v>0</v>
      </c>
      <c r="G4" s="80">
        <f>SUMIF($C$24:$C$120,C4,$G$24:$G$120)</f>
        <v>0</v>
      </c>
      <c r="H4" s="81">
        <f>SUMIF($C$24:$C$120,C4,$H$24:$H$120)</f>
        <v>0</v>
      </c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</row>
    <row r="5" spans="1:32" x14ac:dyDescent="0.25">
      <c r="A5" s="87" t="s">
        <v>57</v>
      </c>
      <c r="B5" s="102" t="s">
        <v>424</v>
      </c>
      <c r="C5" s="103" t="s">
        <v>459</v>
      </c>
      <c r="D5" s="104" t="s">
        <v>418</v>
      </c>
      <c r="E5" s="79">
        <f>SUMIF($C$24:$C$120,C5,$E$24:$E$120)</f>
        <v>0</v>
      </c>
      <c r="F5" s="80">
        <f>SUMIF($C$24:$C$120,C5,$F$24:$F$120)</f>
        <v>0</v>
      </c>
      <c r="G5" s="80">
        <f>SUMIF($C$24:$C$120,C5,$G$24:$G$120)</f>
        <v>0</v>
      </c>
      <c r="H5" s="81">
        <f>SUMIF($C$24:$C$120,C5,$H$24:$H$120)</f>
        <v>0</v>
      </c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</row>
    <row r="6" spans="1:32" x14ac:dyDescent="0.25">
      <c r="A6" s="87" t="s">
        <v>58</v>
      </c>
      <c r="B6" s="102" t="s">
        <v>424</v>
      </c>
      <c r="C6" s="103" t="s">
        <v>502</v>
      </c>
      <c r="D6" s="104" t="s">
        <v>418</v>
      </c>
      <c r="E6" s="79">
        <f>SUMIF($C$24:$C$120,C6,$E$24:$E$120)</f>
        <v>0</v>
      </c>
      <c r="F6" s="80">
        <f>SUMIF($C$24:$C$120,C6,$F$24:$F$120)</f>
        <v>0</v>
      </c>
      <c r="G6" s="80">
        <f>SUMIF($C$24:$C$120,C6,$G$24:$G$120)</f>
        <v>0</v>
      </c>
      <c r="H6" s="81">
        <f>SUMIF($C$24:$C$120,C6,$H$24:$H$120)</f>
        <v>0</v>
      </c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</row>
    <row r="7" spans="1:32" x14ac:dyDescent="0.25">
      <c r="A7" s="87" t="s">
        <v>59</v>
      </c>
      <c r="B7" s="102" t="s">
        <v>424</v>
      </c>
      <c r="C7" s="103" t="s">
        <v>406</v>
      </c>
      <c r="D7" s="104" t="s">
        <v>418</v>
      </c>
      <c r="E7" s="79">
        <f>SUMIF($C$24:$C$120,C7,$E$24:$E$120)</f>
        <v>0</v>
      </c>
      <c r="F7" s="80">
        <f>SUMIF($C$24:$C$120,C7,$F$24:$F$120)</f>
        <v>0</v>
      </c>
      <c r="G7" s="80">
        <f>SUMIF($C$24:$C$120,C7,$G$24:$G$120)</f>
        <v>0</v>
      </c>
      <c r="H7" s="81">
        <f>SUMIF($C$24:$C$120,C7,$H$24:$H$120)</f>
        <v>0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</row>
    <row r="8" spans="1:32" x14ac:dyDescent="0.25">
      <c r="A8" s="87" t="s">
        <v>60</v>
      </c>
      <c r="B8" s="106" t="s">
        <v>424</v>
      </c>
      <c r="C8" s="107" t="s">
        <v>419</v>
      </c>
      <c r="D8" s="104" t="s">
        <v>418</v>
      </c>
      <c r="E8" s="79">
        <f>SUMIF($C$24:$C$120,C8,$E$24:$E$120)</f>
        <v>0</v>
      </c>
      <c r="F8" s="80">
        <f>SUMIF($C$24:$C$120,C8,$F$24:$F$120)</f>
        <v>0</v>
      </c>
      <c r="G8" s="80">
        <f>SUMIF($C$24:$C$120,C8,$G$24:$G$120)</f>
        <v>0</v>
      </c>
      <c r="H8" s="81">
        <f>SUMIF($C$24:$C$120,C8,$H$24:$H$120)</f>
        <v>0</v>
      </c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</row>
    <row r="9" spans="1:32" x14ac:dyDescent="0.25">
      <c r="B9" s="106" t="s">
        <v>424</v>
      </c>
      <c r="C9" s="108" t="s">
        <v>46</v>
      </c>
      <c r="D9" s="109"/>
      <c r="E9" s="110"/>
      <c r="F9" s="111"/>
      <c r="G9" s="111"/>
      <c r="H9" s="112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</row>
    <row r="10" spans="1:32" x14ac:dyDescent="0.25">
      <c r="A10" s="87" t="s">
        <v>61</v>
      </c>
      <c r="B10" s="106" t="s">
        <v>424</v>
      </c>
      <c r="C10" s="107" t="s">
        <v>478</v>
      </c>
      <c r="D10" s="114" t="s">
        <v>420</v>
      </c>
      <c r="E10" s="79">
        <f>SUMIF($C$24:$C$120,C10,$E$24:$E$120)</f>
        <v>0</v>
      </c>
      <c r="F10" s="80">
        <f t="shared" ref="F10:F20" si="0">SUMIF($C$24:$C$120,C10,$F$24:$F$120)</f>
        <v>0</v>
      </c>
      <c r="G10" s="80">
        <f t="shared" ref="G10:G20" si="1">SUMIF($C$24:$C$120,C10,$G$24:$G$120)</f>
        <v>0</v>
      </c>
      <c r="H10" s="81">
        <f t="shared" ref="H10:H19" si="2">SUMIF($C$24:$C$120,C10,$H$24:$H$120)</f>
        <v>0</v>
      </c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</row>
    <row r="11" spans="1:32" x14ac:dyDescent="0.25">
      <c r="A11" s="87" t="s">
        <v>62</v>
      </c>
      <c r="B11" s="106" t="s">
        <v>424</v>
      </c>
      <c r="C11" s="107" t="s">
        <v>460</v>
      </c>
      <c r="D11" s="114" t="s">
        <v>420</v>
      </c>
      <c r="E11" s="79">
        <f>SUMIF($C$24:$C$120,C11,$E$24:$E$120)</f>
        <v>0</v>
      </c>
      <c r="F11" s="80">
        <f t="shared" si="0"/>
        <v>0</v>
      </c>
      <c r="G11" s="80">
        <f t="shared" si="1"/>
        <v>0</v>
      </c>
      <c r="H11" s="81">
        <f t="shared" si="2"/>
        <v>0</v>
      </c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</row>
    <row r="12" spans="1:32" x14ac:dyDescent="0.25">
      <c r="A12" s="87" t="s">
        <v>63</v>
      </c>
      <c r="B12" s="106" t="s">
        <v>424</v>
      </c>
      <c r="C12" s="107" t="s">
        <v>499</v>
      </c>
      <c r="D12" s="114" t="s">
        <v>420</v>
      </c>
      <c r="E12" s="79">
        <f t="shared" ref="E12" si="3">SUMIF($C$24:$C$120,C12,$E$24:$E$120)</f>
        <v>0</v>
      </c>
      <c r="F12" s="80">
        <f t="shared" si="0"/>
        <v>0</v>
      </c>
      <c r="G12" s="80">
        <f t="shared" si="1"/>
        <v>0</v>
      </c>
      <c r="H12" s="81">
        <f t="shared" si="2"/>
        <v>0</v>
      </c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</row>
    <row r="13" spans="1:32" x14ac:dyDescent="0.25">
      <c r="A13" s="87" t="s">
        <v>64</v>
      </c>
      <c r="B13" s="106" t="s">
        <v>424</v>
      </c>
      <c r="C13" s="107" t="s">
        <v>500</v>
      </c>
      <c r="D13" s="114" t="s">
        <v>421</v>
      </c>
      <c r="E13" s="79">
        <f t="shared" ref="E13:E20" si="4">SUMIF($C$24:$C$120,C13,$E$24:$E$120)</f>
        <v>0</v>
      </c>
      <c r="F13" s="80">
        <f t="shared" si="0"/>
        <v>0</v>
      </c>
      <c r="G13" s="80">
        <f t="shared" si="1"/>
        <v>0</v>
      </c>
      <c r="H13" s="81">
        <f t="shared" si="2"/>
        <v>0</v>
      </c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</row>
    <row r="14" spans="1:32" x14ac:dyDescent="0.25">
      <c r="A14" s="87" t="s">
        <v>51</v>
      </c>
      <c r="B14" s="106" t="s">
        <v>424</v>
      </c>
      <c r="C14" s="107" t="s">
        <v>501</v>
      </c>
      <c r="D14" s="114" t="s">
        <v>421</v>
      </c>
      <c r="E14" s="79">
        <f t="shared" si="4"/>
        <v>0</v>
      </c>
      <c r="F14" s="80">
        <f t="shared" si="0"/>
        <v>0</v>
      </c>
      <c r="G14" s="80">
        <f t="shared" si="1"/>
        <v>0</v>
      </c>
      <c r="H14" s="81">
        <f t="shared" si="2"/>
        <v>0</v>
      </c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</row>
    <row r="15" spans="1:32" x14ac:dyDescent="0.25">
      <c r="A15" s="87" t="s">
        <v>52</v>
      </c>
      <c r="B15" s="106" t="s">
        <v>424</v>
      </c>
      <c r="C15" s="153" t="s">
        <v>457</v>
      </c>
      <c r="D15" s="114" t="s">
        <v>421</v>
      </c>
      <c r="E15" s="79">
        <f t="shared" si="4"/>
        <v>0</v>
      </c>
      <c r="F15" s="80">
        <f t="shared" si="0"/>
        <v>0</v>
      </c>
      <c r="G15" s="80">
        <f t="shared" si="1"/>
        <v>0</v>
      </c>
      <c r="H15" s="81">
        <f>SUMIF($C$24:$C$120,C15,$H$24:$H$120)</f>
        <v>0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</row>
    <row r="16" spans="1:32" x14ac:dyDescent="0.25">
      <c r="A16" s="87" t="s">
        <v>53</v>
      </c>
      <c r="B16" s="106" t="s">
        <v>424</v>
      </c>
      <c r="C16" s="107" t="s">
        <v>455</v>
      </c>
      <c r="D16" s="114" t="s">
        <v>421</v>
      </c>
      <c r="E16" s="79">
        <f t="shared" si="4"/>
        <v>0</v>
      </c>
      <c r="F16" s="80">
        <f t="shared" si="0"/>
        <v>0</v>
      </c>
      <c r="G16" s="80">
        <f t="shared" si="1"/>
        <v>0</v>
      </c>
      <c r="H16" s="81">
        <f>SUMIF($C$24:$C$120,C16,$H$24:$H$120)</f>
        <v>0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</row>
    <row r="17" spans="1:32" x14ac:dyDescent="0.25">
      <c r="A17" s="87" t="s">
        <v>54</v>
      </c>
      <c r="B17" s="106" t="s">
        <v>424</v>
      </c>
      <c r="C17" s="107" t="s">
        <v>456</v>
      </c>
      <c r="D17" s="114" t="s">
        <v>421</v>
      </c>
      <c r="E17" s="79">
        <f t="shared" si="4"/>
        <v>0</v>
      </c>
      <c r="F17" s="80">
        <f t="shared" si="0"/>
        <v>0</v>
      </c>
      <c r="G17" s="80">
        <f t="shared" si="1"/>
        <v>0</v>
      </c>
      <c r="H17" s="81">
        <f t="shared" si="2"/>
        <v>0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</row>
    <row r="18" spans="1:32" x14ac:dyDescent="0.25">
      <c r="A18" s="87" t="s">
        <v>55</v>
      </c>
      <c r="B18" s="106" t="s">
        <v>424</v>
      </c>
      <c r="C18" s="107" t="s">
        <v>458</v>
      </c>
      <c r="D18" s="114" t="s">
        <v>421</v>
      </c>
      <c r="E18" s="79">
        <f t="shared" si="4"/>
        <v>0</v>
      </c>
      <c r="F18" s="80">
        <f t="shared" si="0"/>
        <v>0</v>
      </c>
      <c r="G18" s="80">
        <f t="shared" si="1"/>
        <v>0</v>
      </c>
      <c r="H18" s="81">
        <f t="shared" si="2"/>
        <v>0</v>
      </c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</row>
    <row r="19" spans="1:32" x14ac:dyDescent="0.25">
      <c r="A19" s="87" t="s">
        <v>65</v>
      </c>
      <c r="B19" s="106" t="s">
        <v>424</v>
      </c>
      <c r="C19" s="153" t="s">
        <v>453</v>
      </c>
      <c r="D19" s="114" t="s">
        <v>421</v>
      </c>
      <c r="E19" s="79">
        <f t="shared" si="4"/>
        <v>0</v>
      </c>
      <c r="F19" s="80">
        <f t="shared" si="0"/>
        <v>0</v>
      </c>
      <c r="G19" s="80">
        <f t="shared" si="1"/>
        <v>0</v>
      </c>
      <c r="H19" s="81">
        <f t="shared" si="2"/>
        <v>0</v>
      </c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</row>
    <row r="20" spans="1:32" ht="15.75" thickBot="1" x14ac:dyDescent="0.3">
      <c r="A20" s="87" t="s">
        <v>66</v>
      </c>
      <c r="B20" s="115" t="s">
        <v>424</v>
      </c>
      <c r="C20" s="116" t="s">
        <v>454</v>
      </c>
      <c r="D20" s="117" t="s">
        <v>421</v>
      </c>
      <c r="E20" s="82">
        <f t="shared" si="4"/>
        <v>0</v>
      </c>
      <c r="F20" s="83">
        <f t="shared" si="0"/>
        <v>0</v>
      </c>
      <c r="G20" s="83">
        <f t="shared" si="1"/>
        <v>0</v>
      </c>
      <c r="H20" s="84">
        <f>SUMIF($C$24:$C$120,C20,$H$24:$H$120)</f>
        <v>0</v>
      </c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</row>
    <row r="21" spans="1:32" ht="15.75" thickBot="1" x14ac:dyDescent="0.3">
      <c r="A21" s="85"/>
      <c r="B21" s="85"/>
      <c r="C21" s="118"/>
      <c r="D21" s="118"/>
    </row>
    <row r="22" spans="1:32" ht="15.75" thickBot="1" x14ac:dyDescent="0.3">
      <c r="A22" s="85" t="s">
        <v>8</v>
      </c>
      <c r="B22" s="90" t="s">
        <v>423</v>
      </c>
      <c r="C22" s="91" t="s">
        <v>425</v>
      </c>
      <c r="D22" s="92" t="s">
        <v>422</v>
      </c>
      <c r="E22" s="93" t="s">
        <v>417</v>
      </c>
      <c r="F22" s="119" t="s">
        <v>43</v>
      </c>
      <c r="G22" s="120" t="s">
        <v>44</v>
      </c>
      <c r="H22" s="121" t="s">
        <v>45</v>
      </c>
    </row>
    <row r="23" spans="1:32" x14ac:dyDescent="0.25">
      <c r="A23" s="113"/>
      <c r="B23" s="96" t="s">
        <v>0</v>
      </c>
      <c r="C23" s="97" t="str">
        <f>C$3</f>
        <v>Charges and Revenue (in the financial year)</v>
      </c>
      <c r="D23" s="98"/>
      <c r="E23" s="99"/>
      <c r="F23" s="122"/>
      <c r="G23" s="100"/>
      <c r="H23" s="101"/>
    </row>
    <row r="24" spans="1:32" x14ac:dyDescent="0.25">
      <c r="A24" s="113" t="s">
        <v>67</v>
      </c>
      <c r="B24" s="106" t="s">
        <v>0</v>
      </c>
      <c r="C24" s="123" t="str">
        <f>C$4</f>
        <v>Revenue Received from all Customers for retail electricity supplied in that financial year</v>
      </c>
      <c r="D24" s="104" t="str">
        <f>D$4</f>
        <v>$, calculated on an accrual accounting basis</v>
      </c>
      <c r="E24" s="79">
        <f>SUM(F24:H24)</f>
        <v>0</v>
      </c>
      <c r="F24" s="152">
        <f>SUM(F25:F26)</f>
        <v>0</v>
      </c>
      <c r="G24" s="152">
        <f t="shared" ref="G24" si="5">SUM(G25:G26)</f>
        <v>0</v>
      </c>
      <c r="H24" s="169">
        <f>SUM(H25:H26)</f>
        <v>0</v>
      </c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</row>
    <row r="25" spans="1:32" x14ac:dyDescent="0.25">
      <c r="A25" s="113" t="s">
        <v>68</v>
      </c>
      <c r="B25" s="106" t="s">
        <v>0</v>
      </c>
      <c r="C25" s="123" t="str">
        <f>$C$5</f>
        <v>Revenue Received from Solar Customers for retail electricity supplied in that financial year</v>
      </c>
      <c r="D25" s="104" t="str">
        <f>$D$5</f>
        <v>$, calculated on an accrual accounting basis</v>
      </c>
      <c r="E25" s="79">
        <f>SUM(F25:H25)</f>
        <v>0</v>
      </c>
      <c r="F25" s="73"/>
      <c r="G25" s="74"/>
      <c r="H25" s="7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</row>
    <row r="26" spans="1:32" x14ac:dyDescent="0.25">
      <c r="A26" s="113" t="s">
        <v>69</v>
      </c>
      <c r="B26" s="106" t="s">
        <v>0</v>
      </c>
      <c r="C26" s="123" t="str">
        <f>C$6</f>
        <v>Revenue Received from Non-Solar Customers for retail electricity supplied in that financial year</v>
      </c>
      <c r="D26" s="104" t="str">
        <f>D$6</f>
        <v>$, calculated on an accrual accounting basis</v>
      </c>
      <c r="E26" s="79">
        <f>SUM(F26:H26)</f>
        <v>0</v>
      </c>
      <c r="F26" s="73"/>
      <c r="G26" s="74"/>
      <c r="H26" s="7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</row>
    <row r="27" spans="1:32" x14ac:dyDescent="0.25">
      <c r="A27" s="113" t="s">
        <v>70</v>
      </c>
      <c r="B27" s="106" t="s">
        <v>0</v>
      </c>
      <c r="C27" s="107" t="str">
        <f>C$7</f>
        <v xml:space="preserve">Total FiTs credited to Customers </v>
      </c>
      <c r="D27" s="104" t="str">
        <f>D$7</f>
        <v>$, calculated on an accrual accounting basis</v>
      </c>
      <c r="E27" s="79">
        <f t="shared" ref="E27:E39" si="6">SUM(F27:H27)</f>
        <v>0</v>
      </c>
      <c r="F27" s="73"/>
      <c r="G27" s="74"/>
      <c r="H27" s="7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</row>
    <row r="28" spans="1:32" x14ac:dyDescent="0.25">
      <c r="A28" s="113" t="s">
        <v>71</v>
      </c>
      <c r="B28" s="106" t="s">
        <v>0</v>
      </c>
      <c r="C28" s="107" t="str">
        <f>C$8</f>
        <v>Bad Debts</v>
      </c>
      <c r="D28" s="114" t="str">
        <f>D$8</f>
        <v>$, calculated on an accrual accounting basis</v>
      </c>
      <c r="E28" s="79">
        <f t="shared" si="6"/>
        <v>0</v>
      </c>
      <c r="F28" s="73"/>
      <c r="G28" s="74"/>
      <c r="H28" s="7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</row>
    <row r="29" spans="1:32" x14ac:dyDescent="0.25">
      <c r="A29" s="85"/>
      <c r="B29" s="106" t="s">
        <v>0</v>
      </c>
      <c r="C29" s="108" t="str">
        <f>C$9</f>
        <v>Quantity figures (in the financial year)</v>
      </c>
      <c r="D29" s="109"/>
      <c r="E29" s="110"/>
      <c r="F29" s="124"/>
      <c r="G29" s="111"/>
      <c r="H29" s="112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</row>
    <row r="30" spans="1:32" x14ac:dyDescent="0.25">
      <c r="A30" s="85" t="s">
        <v>72</v>
      </c>
      <c r="B30" s="106" t="s">
        <v>0</v>
      </c>
      <c r="C30" s="107" t="str">
        <f>C$10</f>
        <v>Electricity usage by all Customers</v>
      </c>
      <c r="D30" s="114" t="str">
        <f>D$10</f>
        <v>MWh</v>
      </c>
      <c r="E30" s="79">
        <f>SUM(F30:H30)</f>
        <v>0</v>
      </c>
      <c r="F30" s="152">
        <f>SUM(F31:F32)</f>
        <v>0</v>
      </c>
      <c r="G30" s="152">
        <f t="shared" ref="G30" si="7">SUM(G31:G32)</f>
        <v>0</v>
      </c>
      <c r="H30" s="81">
        <f>SUM(H31:H32)</f>
        <v>0</v>
      </c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</row>
    <row r="31" spans="1:32" x14ac:dyDescent="0.25">
      <c r="A31" s="85" t="s">
        <v>73</v>
      </c>
      <c r="B31" s="106" t="s">
        <v>0</v>
      </c>
      <c r="C31" s="107" t="str">
        <f>$C$11</f>
        <v>Electricity usage by Solar Customers</v>
      </c>
      <c r="D31" s="114" t="str">
        <f>$D$11</f>
        <v>MWh</v>
      </c>
      <c r="E31" s="79">
        <f>SUM(F31:H31)</f>
        <v>0</v>
      </c>
      <c r="F31" s="73"/>
      <c r="G31" s="74"/>
      <c r="H31" s="7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</row>
    <row r="32" spans="1:32" x14ac:dyDescent="0.25">
      <c r="A32" s="85" t="s">
        <v>74</v>
      </c>
      <c r="B32" s="106" t="s">
        <v>0</v>
      </c>
      <c r="C32" s="107" t="str">
        <f>C$12</f>
        <v>Electricity usage by Non-Solar Customers</v>
      </c>
      <c r="D32" s="114" t="str">
        <f>D$12</f>
        <v>MWh</v>
      </c>
      <c r="E32" s="79">
        <f>SUM(F32:H32)</f>
        <v>0</v>
      </c>
      <c r="F32" s="73"/>
      <c r="G32" s="74"/>
      <c r="H32" s="7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</row>
    <row r="33" spans="1:32" x14ac:dyDescent="0.25">
      <c r="A33" s="85" t="s">
        <v>75</v>
      </c>
      <c r="B33" s="106" t="s">
        <v>0</v>
      </c>
      <c r="C33" s="107" t="str">
        <f>C$13</f>
        <v>Average number of all Customers</v>
      </c>
      <c r="D33" s="114" t="str">
        <f>D$13</f>
        <v>Customer numbers</v>
      </c>
      <c r="E33" s="79">
        <f>SUM(F33:H33)</f>
        <v>0</v>
      </c>
      <c r="F33" s="152">
        <f>SUM(F34:F35)</f>
        <v>0</v>
      </c>
      <c r="G33" s="152">
        <f>SUM(G34:G35)</f>
        <v>0</v>
      </c>
      <c r="H33" s="81">
        <f>SUM(H34:H35)</f>
        <v>0</v>
      </c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</row>
    <row r="34" spans="1:32" x14ac:dyDescent="0.25">
      <c r="A34" s="85" t="s">
        <v>76</v>
      </c>
      <c r="B34" s="106" t="s">
        <v>0</v>
      </c>
      <c r="C34" s="107" t="str">
        <f>C$14</f>
        <v>Average number of Non-Solar Customers</v>
      </c>
      <c r="D34" s="114" t="str">
        <f>D$16</f>
        <v>Customer numbers</v>
      </c>
      <c r="E34" s="79">
        <f t="shared" si="6"/>
        <v>0</v>
      </c>
      <c r="F34" s="73"/>
      <c r="G34" s="74"/>
      <c r="H34" s="7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</row>
    <row r="35" spans="1:32" x14ac:dyDescent="0.25">
      <c r="A35" s="85" t="s">
        <v>77</v>
      </c>
      <c r="B35" s="106" t="s">
        <v>0</v>
      </c>
      <c r="C35" s="107" t="str">
        <f>C$15</f>
        <v>Average number of Solar Customers</v>
      </c>
      <c r="D35" s="114" t="str">
        <f>D$15</f>
        <v>Customer numbers</v>
      </c>
      <c r="E35" s="79">
        <f>SUM(F35:H35)</f>
        <v>0</v>
      </c>
      <c r="F35" s="73"/>
      <c r="G35" s="74"/>
      <c r="H35" s="7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</row>
    <row r="36" spans="1:32" x14ac:dyDescent="0.25">
      <c r="A36" s="85" t="s">
        <v>78</v>
      </c>
      <c r="B36" s="106" t="s">
        <v>0</v>
      </c>
      <c r="C36" s="107" t="str">
        <f>C$16</f>
        <v>Average number of Solar Customers who received Negotiated FiTs</v>
      </c>
      <c r="D36" s="114" t="str">
        <f>D$17</f>
        <v>Customer numbers</v>
      </c>
      <c r="E36" s="79">
        <f t="shared" si="6"/>
        <v>0</v>
      </c>
      <c r="F36" s="73"/>
      <c r="G36" s="74"/>
      <c r="H36" s="7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</row>
    <row r="37" spans="1:32" x14ac:dyDescent="0.25">
      <c r="A37" s="85" t="s">
        <v>79</v>
      </c>
      <c r="B37" s="106" t="s">
        <v>0</v>
      </c>
      <c r="C37" s="107" t="str">
        <f>C$17</f>
        <v xml:space="preserve">Average number of Solar Customers who received Premium FiTs </v>
      </c>
      <c r="D37" s="114" t="str">
        <f>D$18</f>
        <v>Customer numbers</v>
      </c>
      <c r="E37" s="79">
        <f t="shared" si="6"/>
        <v>0</v>
      </c>
      <c r="F37" s="73"/>
      <c r="G37" s="74"/>
      <c r="H37" s="7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</row>
    <row r="38" spans="1:32" x14ac:dyDescent="0.25">
      <c r="A38" s="85" t="s">
        <v>80</v>
      </c>
      <c r="B38" s="106" t="s">
        <v>0</v>
      </c>
      <c r="C38" s="107" t="str">
        <f>C$18</f>
        <v>Average number of Dual Fuel Customers</v>
      </c>
      <c r="D38" s="114" t="str">
        <f>D$19</f>
        <v>Customer numbers</v>
      </c>
      <c r="E38" s="79">
        <f t="shared" si="6"/>
        <v>0</v>
      </c>
      <c r="F38" s="73"/>
      <c r="G38" s="74"/>
      <c r="H38" s="7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</row>
    <row r="39" spans="1:32" x14ac:dyDescent="0.25">
      <c r="A39" s="85" t="s">
        <v>81</v>
      </c>
      <c r="B39" s="106" t="s">
        <v>0</v>
      </c>
      <c r="C39" s="107" t="str">
        <f>C$19</f>
        <v>Number of new Customers acquired from other retailers</v>
      </c>
      <c r="D39" s="114" t="str">
        <f>D$19</f>
        <v>Customer numbers</v>
      </c>
      <c r="E39" s="79">
        <f t="shared" si="6"/>
        <v>0</v>
      </c>
      <c r="F39" s="73"/>
      <c r="G39" s="74"/>
      <c r="H39" s="7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</row>
    <row r="40" spans="1:32" ht="15.75" thickBot="1" x14ac:dyDescent="0.3">
      <c r="A40" s="85" t="s">
        <v>82</v>
      </c>
      <c r="B40" s="115" t="s">
        <v>0</v>
      </c>
      <c r="C40" s="116" t="str">
        <f>C$20</f>
        <v>Number of Customers Churned to other retailers</v>
      </c>
      <c r="D40" s="117" t="str">
        <f>D$20</f>
        <v>Customer numbers</v>
      </c>
      <c r="E40" s="82">
        <f>SUM(F40:H40)</f>
        <v>0</v>
      </c>
      <c r="F40" s="76"/>
      <c r="G40" s="77"/>
      <c r="H40" s="78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</row>
    <row r="41" spans="1:32" ht="15.75" thickBot="1" x14ac:dyDescent="0.3"/>
    <row r="42" spans="1:32" ht="15.75" thickBot="1" x14ac:dyDescent="0.3">
      <c r="A42" s="87" t="s">
        <v>9</v>
      </c>
      <c r="B42" s="90" t="s">
        <v>423</v>
      </c>
      <c r="C42" s="91" t="s">
        <v>425</v>
      </c>
      <c r="D42" s="92" t="s">
        <v>422</v>
      </c>
      <c r="E42" s="93" t="s">
        <v>417</v>
      </c>
      <c r="F42" s="119" t="s">
        <v>43</v>
      </c>
      <c r="G42" s="120" t="s">
        <v>44</v>
      </c>
      <c r="H42" s="121" t="s">
        <v>45</v>
      </c>
    </row>
    <row r="43" spans="1:32" x14ac:dyDescent="0.25">
      <c r="B43" s="102" t="s">
        <v>47</v>
      </c>
      <c r="C43" s="97" t="str">
        <f>C$3</f>
        <v>Charges and Revenue (in the financial year)</v>
      </c>
      <c r="D43" s="98"/>
      <c r="E43" s="99"/>
      <c r="F43" s="122"/>
      <c r="G43" s="100"/>
      <c r="H43" s="101"/>
    </row>
    <row r="44" spans="1:32" x14ac:dyDescent="0.25">
      <c r="A44" s="113" t="s">
        <v>83</v>
      </c>
      <c r="B44" s="102" t="s">
        <v>47</v>
      </c>
      <c r="C44" s="123" t="str">
        <f>C$4</f>
        <v>Revenue Received from all Customers for retail electricity supplied in that financial year</v>
      </c>
      <c r="D44" s="104" t="str">
        <f>D$4</f>
        <v>$, calculated on an accrual accounting basis</v>
      </c>
      <c r="E44" s="79">
        <f>SUM(F44:H44)</f>
        <v>0</v>
      </c>
      <c r="F44" s="152">
        <f>SUM(F45:F46)</f>
        <v>0</v>
      </c>
      <c r="G44" s="152">
        <f t="shared" ref="G44" si="8">SUM(G45:G46)</f>
        <v>0</v>
      </c>
      <c r="H44" s="81">
        <f>SUM(H45:H46)</f>
        <v>0</v>
      </c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</row>
    <row r="45" spans="1:32" x14ac:dyDescent="0.25">
      <c r="A45" s="113" t="s">
        <v>84</v>
      </c>
      <c r="B45" s="102" t="s">
        <v>47</v>
      </c>
      <c r="C45" s="123" t="str">
        <f>$C$5</f>
        <v>Revenue Received from Solar Customers for retail electricity supplied in that financial year</v>
      </c>
      <c r="D45" s="104" t="str">
        <f>$D$5</f>
        <v>$, calculated on an accrual accounting basis</v>
      </c>
      <c r="E45" s="79">
        <f>SUM(F45:H45)</f>
        <v>0</v>
      </c>
      <c r="F45" s="73"/>
      <c r="G45" s="74"/>
      <c r="H45" s="7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</row>
    <row r="46" spans="1:32" x14ac:dyDescent="0.25">
      <c r="A46" s="113" t="s">
        <v>85</v>
      </c>
      <c r="B46" s="102" t="s">
        <v>47</v>
      </c>
      <c r="C46" s="123" t="str">
        <f>C$6</f>
        <v>Revenue Received from Non-Solar Customers for retail electricity supplied in that financial year</v>
      </c>
      <c r="D46" s="104" t="str">
        <f>D$6</f>
        <v>$, calculated on an accrual accounting basis</v>
      </c>
      <c r="E46" s="79">
        <f>SUM(F46:H46)</f>
        <v>0</v>
      </c>
      <c r="F46" s="73"/>
      <c r="G46" s="74"/>
      <c r="H46" s="7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</row>
    <row r="47" spans="1:32" x14ac:dyDescent="0.25">
      <c r="A47" s="113" t="s">
        <v>86</v>
      </c>
      <c r="B47" s="102" t="s">
        <v>47</v>
      </c>
      <c r="C47" s="107" t="str">
        <f>C$7</f>
        <v xml:space="preserve">Total FiTs credited to Customers </v>
      </c>
      <c r="D47" s="104" t="str">
        <f>D$7</f>
        <v>$, calculated on an accrual accounting basis</v>
      </c>
      <c r="E47" s="79">
        <f t="shared" ref="E47:E48" si="9">SUM(F47:H47)</f>
        <v>0</v>
      </c>
      <c r="F47" s="73"/>
      <c r="G47" s="74"/>
      <c r="H47" s="7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</row>
    <row r="48" spans="1:32" x14ac:dyDescent="0.25">
      <c r="A48" s="113" t="s">
        <v>87</v>
      </c>
      <c r="B48" s="102" t="s">
        <v>47</v>
      </c>
      <c r="C48" s="107" t="str">
        <f>C$8</f>
        <v>Bad Debts</v>
      </c>
      <c r="D48" s="114" t="str">
        <f>D$8</f>
        <v>$, calculated on an accrual accounting basis</v>
      </c>
      <c r="E48" s="79">
        <f t="shared" si="9"/>
        <v>0</v>
      </c>
      <c r="F48" s="73"/>
      <c r="G48" s="74"/>
      <c r="H48" s="7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</row>
    <row r="49" spans="1:32" x14ac:dyDescent="0.25">
      <c r="B49" s="102" t="s">
        <v>47</v>
      </c>
      <c r="C49" s="108" t="str">
        <f>C$9</f>
        <v>Quantity figures (in the financial year)</v>
      </c>
      <c r="D49" s="109"/>
      <c r="E49" s="110"/>
      <c r="F49" s="124"/>
      <c r="G49" s="111"/>
      <c r="H49" s="112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</row>
    <row r="50" spans="1:32" x14ac:dyDescent="0.25">
      <c r="A50" s="113" t="s">
        <v>88</v>
      </c>
      <c r="B50" s="102" t="s">
        <v>47</v>
      </c>
      <c r="C50" s="107" t="str">
        <f>C$10</f>
        <v>Electricity usage by all Customers</v>
      </c>
      <c r="D50" s="114" t="str">
        <f>D$10</f>
        <v>MWh</v>
      </c>
      <c r="E50" s="79">
        <f>SUM(F50:H50)</f>
        <v>0</v>
      </c>
      <c r="F50" s="152">
        <f>SUM(F51:F52)</f>
        <v>0</v>
      </c>
      <c r="G50" s="152">
        <f t="shared" ref="G50" si="10">SUM(G51:G52)</f>
        <v>0</v>
      </c>
      <c r="H50" s="81">
        <f>SUM(H51:H52)</f>
        <v>0</v>
      </c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</row>
    <row r="51" spans="1:32" x14ac:dyDescent="0.25">
      <c r="A51" s="113" t="s">
        <v>89</v>
      </c>
      <c r="B51" s="102" t="s">
        <v>47</v>
      </c>
      <c r="C51" s="107" t="str">
        <f>$C$11</f>
        <v>Electricity usage by Solar Customers</v>
      </c>
      <c r="D51" s="114" t="str">
        <f>$D$11</f>
        <v>MWh</v>
      </c>
      <c r="E51" s="79">
        <f>SUM(F51:H51)</f>
        <v>0</v>
      </c>
      <c r="F51" s="73"/>
      <c r="G51" s="74"/>
      <c r="H51" s="7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</row>
    <row r="52" spans="1:32" x14ac:dyDescent="0.25">
      <c r="A52" s="113" t="s">
        <v>90</v>
      </c>
      <c r="B52" s="102" t="s">
        <v>47</v>
      </c>
      <c r="C52" s="107" t="str">
        <f>C$12</f>
        <v>Electricity usage by Non-Solar Customers</v>
      </c>
      <c r="D52" s="114" t="str">
        <f>D$12</f>
        <v>MWh</v>
      </c>
      <c r="E52" s="79">
        <f>SUM(F52:H52)</f>
        <v>0</v>
      </c>
      <c r="F52" s="73"/>
      <c r="G52" s="74"/>
      <c r="H52" s="7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</row>
    <row r="53" spans="1:32" x14ac:dyDescent="0.25">
      <c r="A53" s="113" t="s">
        <v>91</v>
      </c>
      <c r="B53" s="102" t="s">
        <v>47</v>
      </c>
      <c r="C53" s="107" t="str">
        <f>C$13</f>
        <v>Average number of all Customers</v>
      </c>
      <c r="D53" s="114" t="str">
        <f>D$13</f>
        <v>Customer numbers</v>
      </c>
      <c r="E53" s="79">
        <f t="shared" ref="E53:E59" si="11">SUM(F53:H53)</f>
        <v>0</v>
      </c>
      <c r="F53" s="152">
        <f>SUM(F54:F55)</f>
        <v>0</v>
      </c>
      <c r="G53" s="152">
        <f t="shared" ref="G53" si="12">SUM(G54:G55)</f>
        <v>0</v>
      </c>
      <c r="H53" s="81">
        <f>SUM(H54:H55)</f>
        <v>0</v>
      </c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</row>
    <row r="54" spans="1:32" x14ac:dyDescent="0.25">
      <c r="A54" s="113" t="s">
        <v>92</v>
      </c>
      <c r="B54" s="102" t="s">
        <v>47</v>
      </c>
      <c r="C54" s="107" t="str">
        <f>C$14</f>
        <v>Average number of Non-Solar Customers</v>
      </c>
      <c r="D54" s="114" t="str">
        <f>D$14</f>
        <v>Customer numbers</v>
      </c>
      <c r="E54" s="79">
        <f>SUM(F54:H54)</f>
        <v>0</v>
      </c>
      <c r="F54" s="73"/>
      <c r="G54" s="74"/>
      <c r="H54" s="7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</row>
    <row r="55" spans="1:32" x14ac:dyDescent="0.25">
      <c r="A55" s="113" t="s">
        <v>93</v>
      </c>
      <c r="B55" s="102" t="s">
        <v>47</v>
      </c>
      <c r="C55" s="107" t="str">
        <f>C$15</f>
        <v>Average number of Solar Customers</v>
      </c>
      <c r="D55" s="114" t="str">
        <f>D$15</f>
        <v>Customer numbers</v>
      </c>
      <c r="E55" s="79">
        <f>SUM(F55:H55)</f>
        <v>0</v>
      </c>
      <c r="F55" s="73"/>
      <c r="G55" s="74"/>
      <c r="H55" s="7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</row>
    <row r="56" spans="1:32" x14ac:dyDescent="0.25">
      <c r="A56" s="113" t="s">
        <v>94</v>
      </c>
      <c r="B56" s="102" t="s">
        <v>47</v>
      </c>
      <c r="C56" s="107" t="str">
        <f>C$16</f>
        <v>Average number of Solar Customers who received Negotiated FiTs</v>
      </c>
      <c r="D56" s="114" t="str">
        <f>D$16</f>
        <v>Customer numbers</v>
      </c>
      <c r="E56" s="79">
        <f>SUM(F56:H56)</f>
        <v>0</v>
      </c>
      <c r="F56" s="73"/>
      <c r="G56" s="74"/>
      <c r="H56" s="7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</row>
    <row r="57" spans="1:32" x14ac:dyDescent="0.25">
      <c r="A57" s="113" t="s">
        <v>95</v>
      </c>
      <c r="B57" s="106" t="s">
        <v>47</v>
      </c>
      <c r="C57" s="107" t="str">
        <f>C$17</f>
        <v xml:space="preserve">Average number of Solar Customers who received Premium FiTs </v>
      </c>
      <c r="D57" s="114" t="str">
        <f>D$17</f>
        <v>Customer numbers</v>
      </c>
      <c r="E57" s="79">
        <f t="shared" si="11"/>
        <v>0</v>
      </c>
      <c r="F57" s="73"/>
      <c r="G57" s="74"/>
      <c r="H57" s="7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</row>
    <row r="58" spans="1:32" x14ac:dyDescent="0.25">
      <c r="A58" s="113" t="s">
        <v>96</v>
      </c>
      <c r="B58" s="106" t="s">
        <v>47</v>
      </c>
      <c r="C58" s="107" t="str">
        <f>C$18</f>
        <v>Average number of Dual Fuel Customers</v>
      </c>
      <c r="D58" s="114" t="str">
        <f>D$18</f>
        <v>Customer numbers</v>
      </c>
      <c r="E58" s="79">
        <f t="shared" si="11"/>
        <v>0</v>
      </c>
      <c r="F58" s="73"/>
      <c r="G58" s="74"/>
      <c r="H58" s="7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</row>
    <row r="59" spans="1:32" x14ac:dyDescent="0.25">
      <c r="A59" s="113" t="s">
        <v>97</v>
      </c>
      <c r="B59" s="106" t="s">
        <v>47</v>
      </c>
      <c r="C59" s="107" t="str">
        <f>C$19</f>
        <v>Number of new Customers acquired from other retailers</v>
      </c>
      <c r="D59" s="114" t="str">
        <f>D$19</f>
        <v>Customer numbers</v>
      </c>
      <c r="E59" s="79">
        <f t="shared" si="11"/>
        <v>0</v>
      </c>
      <c r="F59" s="73"/>
      <c r="G59" s="74"/>
      <c r="H59" s="7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</row>
    <row r="60" spans="1:32" ht="15.75" thickBot="1" x14ac:dyDescent="0.3">
      <c r="A60" s="113" t="s">
        <v>98</v>
      </c>
      <c r="B60" s="115" t="s">
        <v>47</v>
      </c>
      <c r="C60" s="116" t="str">
        <f>C$20</f>
        <v>Number of Customers Churned to other retailers</v>
      </c>
      <c r="D60" s="117" t="str">
        <f>D$20</f>
        <v>Customer numbers</v>
      </c>
      <c r="E60" s="82">
        <f>SUM(F60:H60)</f>
        <v>0</v>
      </c>
      <c r="F60" s="76"/>
      <c r="G60" s="77"/>
      <c r="H60" s="78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</row>
    <row r="61" spans="1:32" ht="15.75" thickBot="1" x14ac:dyDescent="0.3"/>
    <row r="62" spans="1:32" ht="15.75" thickBot="1" x14ac:dyDescent="0.3">
      <c r="A62" s="87" t="s">
        <v>10</v>
      </c>
      <c r="B62" s="90" t="s">
        <v>423</v>
      </c>
      <c r="C62" s="91" t="s">
        <v>425</v>
      </c>
      <c r="D62" s="92" t="s">
        <v>422</v>
      </c>
      <c r="E62" s="93" t="s">
        <v>417</v>
      </c>
      <c r="F62" s="119" t="s">
        <v>43</v>
      </c>
      <c r="G62" s="120" t="s">
        <v>44</v>
      </c>
      <c r="H62" s="121" t="s">
        <v>45</v>
      </c>
    </row>
    <row r="63" spans="1:32" x14ac:dyDescent="0.25">
      <c r="B63" s="102" t="s">
        <v>1</v>
      </c>
      <c r="C63" s="97" t="str">
        <f>C$3</f>
        <v>Charges and Revenue (in the financial year)</v>
      </c>
      <c r="D63" s="98"/>
      <c r="E63" s="99"/>
      <c r="F63" s="122"/>
      <c r="G63" s="100"/>
      <c r="H63" s="101"/>
    </row>
    <row r="64" spans="1:32" x14ac:dyDescent="0.25">
      <c r="A64" s="113" t="s">
        <v>99</v>
      </c>
      <c r="B64" s="102" t="s">
        <v>1</v>
      </c>
      <c r="C64" s="123" t="str">
        <f>C$4</f>
        <v>Revenue Received from all Customers for retail electricity supplied in that financial year</v>
      </c>
      <c r="D64" s="104" t="str">
        <f>D$4</f>
        <v>$, calculated on an accrual accounting basis</v>
      </c>
      <c r="E64" s="79">
        <f>SUM(F64:H64)</f>
        <v>0</v>
      </c>
      <c r="F64" s="152">
        <f>SUM(F65:F66)</f>
        <v>0</v>
      </c>
      <c r="G64" s="152">
        <f t="shared" ref="G64" si="13">SUM(G65:G66)</f>
        <v>0</v>
      </c>
      <c r="H64" s="81">
        <f>SUM(H65:H66)</f>
        <v>0</v>
      </c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</row>
    <row r="65" spans="1:32" x14ac:dyDescent="0.25">
      <c r="A65" s="113" t="s">
        <v>100</v>
      </c>
      <c r="B65" s="102" t="s">
        <v>1</v>
      </c>
      <c r="C65" s="123" t="str">
        <f>$C$5</f>
        <v>Revenue Received from Solar Customers for retail electricity supplied in that financial year</v>
      </c>
      <c r="D65" s="104" t="str">
        <f>$D$5</f>
        <v>$, calculated on an accrual accounting basis</v>
      </c>
      <c r="E65" s="79">
        <f>SUM(F65:H65)</f>
        <v>0</v>
      </c>
      <c r="F65" s="73"/>
      <c r="G65" s="74"/>
      <c r="H65" s="7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</row>
    <row r="66" spans="1:32" x14ac:dyDescent="0.25">
      <c r="A66" s="113" t="s">
        <v>101</v>
      </c>
      <c r="B66" s="102" t="s">
        <v>1</v>
      </c>
      <c r="C66" s="123" t="str">
        <f>C$6</f>
        <v>Revenue Received from Non-Solar Customers for retail electricity supplied in that financial year</v>
      </c>
      <c r="D66" s="104" t="str">
        <f>D$6</f>
        <v>$, calculated on an accrual accounting basis</v>
      </c>
      <c r="E66" s="79">
        <f>SUM(F66:H66)</f>
        <v>0</v>
      </c>
      <c r="F66" s="73"/>
      <c r="G66" s="74"/>
      <c r="H66" s="7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</row>
    <row r="67" spans="1:32" x14ac:dyDescent="0.25">
      <c r="A67" s="113" t="s">
        <v>102</v>
      </c>
      <c r="B67" s="102" t="s">
        <v>1</v>
      </c>
      <c r="C67" s="107" t="str">
        <f>C$7</f>
        <v xml:space="preserve">Total FiTs credited to Customers </v>
      </c>
      <c r="D67" s="104" t="str">
        <f>D$7</f>
        <v>$, calculated on an accrual accounting basis</v>
      </c>
      <c r="E67" s="79">
        <f t="shared" ref="E67:E68" si="14">SUM(F67:H67)</f>
        <v>0</v>
      </c>
      <c r="F67" s="73"/>
      <c r="G67" s="74"/>
      <c r="H67" s="7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</row>
    <row r="68" spans="1:32" x14ac:dyDescent="0.25">
      <c r="A68" s="113" t="s">
        <v>103</v>
      </c>
      <c r="B68" s="102" t="s">
        <v>1</v>
      </c>
      <c r="C68" s="107" t="str">
        <f>C$8</f>
        <v>Bad Debts</v>
      </c>
      <c r="D68" s="114" t="str">
        <f>D$8</f>
        <v>$, calculated on an accrual accounting basis</v>
      </c>
      <c r="E68" s="79">
        <f t="shared" si="14"/>
        <v>0</v>
      </c>
      <c r="F68" s="73"/>
      <c r="G68" s="74"/>
      <c r="H68" s="7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</row>
    <row r="69" spans="1:32" x14ac:dyDescent="0.25">
      <c r="B69" s="102" t="s">
        <v>1</v>
      </c>
      <c r="C69" s="108" t="str">
        <f>C$9</f>
        <v>Quantity figures (in the financial year)</v>
      </c>
      <c r="D69" s="109"/>
      <c r="E69" s="110"/>
      <c r="F69" s="124"/>
      <c r="G69" s="111"/>
      <c r="H69" s="112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</row>
    <row r="70" spans="1:32" x14ac:dyDescent="0.25">
      <c r="A70" s="113" t="s">
        <v>104</v>
      </c>
      <c r="B70" s="102" t="s">
        <v>1</v>
      </c>
      <c r="C70" s="107" t="str">
        <f>C$10</f>
        <v>Electricity usage by all Customers</v>
      </c>
      <c r="D70" s="114" t="str">
        <f>D$10</f>
        <v>MWh</v>
      </c>
      <c r="E70" s="79">
        <f>SUM(F70:H70)</f>
        <v>0</v>
      </c>
      <c r="F70" s="152">
        <f>SUM(F71:F72)</f>
        <v>0</v>
      </c>
      <c r="G70" s="152">
        <f t="shared" ref="G70" si="15">SUM(G71:G72)</f>
        <v>0</v>
      </c>
      <c r="H70" s="81">
        <f>SUM(H71:H72)</f>
        <v>0</v>
      </c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</row>
    <row r="71" spans="1:32" x14ac:dyDescent="0.25">
      <c r="A71" s="113" t="s">
        <v>105</v>
      </c>
      <c r="B71" s="102" t="s">
        <v>1</v>
      </c>
      <c r="C71" s="107" t="str">
        <f>$C$11</f>
        <v>Electricity usage by Solar Customers</v>
      </c>
      <c r="D71" s="114" t="str">
        <f>$D$11</f>
        <v>MWh</v>
      </c>
      <c r="E71" s="79">
        <f>SUM(F71:H71)</f>
        <v>0</v>
      </c>
      <c r="F71" s="73"/>
      <c r="G71" s="74"/>
      <c r="H71" s="7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</row>
    <row r="72" spans="1:32" x14ac:dyDescent="0.25">
      <c r="A72" s="113" t="s">
        <v>106</v>
      </c>
      <c r="B72" s="102" t="s">
        <v>1</v>
      </c>
      <c r="C72" s="107" t="str">
        <f>C$12</f>
        <v>Electricity usage by Non-Solar Customers</v>
      </c>
      <c r="D72" s="114" t="str">
        <f>D$12</f>
        <v>MWh</v>
      </c>
      <c r="E72" s="79">
        <f>SUM(F72:H72)</f>
        <v>0</v>
      </c>
      <c r="F72" s="73"/>
      <c r="G72" s="74"/>
      <c r="H72" s="7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</row>
    <row r="73" spans="1:32" x14ac:dyDescent="0.25">
      <c r="A73" s="113" t="s">
        <v>107</v>
      </c>
      <c r="B73" s="102" t="s">
        <v>1</v>
      </c>
      <c r="C73" s="107" t="str">
        <f>C$13</f>
        <v>Average number of all Customers</v>
      </c>
      <c r="D73" s="114" t="str">
        <f>D$13</f>
        <v>Customer numbers</v>
      </c>
      <c r="E73" s="79">
        <f t="shared" ref="E73:E79" si="16">SUM(F73:H73)</f>
        <v>0</v>
      </c>
      <c r="F73" s="152">
        <f>SUM(F74:F75)</f>
        <v>0</v>
      </c>
      <c r="G73" s="152">
        <f t="shared" ref="G73" si="17">SUM(G74:G75)</f>
        <v>0</v>
      </c>
      <c r="H73" s="81">
        <f>SUM(H74:H75)</f>
        <v>0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</row>
    <row r="74" spans="1:32" x14ac:dyDescent="0.25">
      <c r="A74" s="113" t="s">
        <v>108</v>
      </c>
      <c r="B74" s="102" t="s">
        <v>1</v>
      </c>
      <c r="C74" s="107" t="str">
        <f>C$14</f>
        <v>Average number of Non-Solar Customers</v>
      </c>
      <c r="D74" s="114" t="str">
        <f>D$14</f>
        <v>Customer numbers</v>
      </c>
      <c r="E74" s="79">
        <f>SUM(F74:H74)</f>
        <v>0</v>
      </c>
      <c r="F74" s="73"/>
      <c r="G74" s="74"/>
      <c r="H74" s="7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</row>
    <row r="75" spans="1:32" x14ac:dyDescent="0.25">
      <c r="A75" s="113" t="s">
        <v>109</v>
      </c>
      <c r="B75" s="102" t="s">
        <v>1</v>
      </c>
      <c r="C75" s="107" t="str">
        <f>C$15</f>
        <v>Average number of Solar Customers</v>
      </c>
      <c r="D75" s="114" t="str">
        <f>D$15</f>
        <v>Customer numbers</v>
      </c>
      <c r="E75" s="79">
        <f>SUM(F75:H75)</f>
        <v>0</v>
      </c>
      <c r="F75" s="73"/>
      <c r="G75" s="74"/>
      <c r="H75" s="7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</row>
    <row r="76" spans="1:32" x14ac:dyDescent="0.25">
      <c r="A76" s="113" t="s">
        <v>110</v>
      </c>
      <c r="B76" s="102" t="s">
        <v>1</v>
      </c>
      <c r="C76" s="107" t="str">
        <f>C$16</f>
        <v>Average number of Solar Customers who received Negotiated FiTs</v>
      </c>
      <c r="D76" s="114" t="str">
        <f>D$16</f>
        <v>Customer numbers</v>
      </c>
      <c r="E76" s="79">
        <f t="shared" si="16"/>
        <v>0</v>
      </c>
      <c r="F76" s="73"/>
      <c r="G76" s="74"/>
      <c r="H76" s="7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</row>
    <row r="77" spans="1:32" x14ac:dyDescent="0.25">
      <c r="A77" s="113" t="s">
        <v>111</v>
      </c>
      <c r="B77" s="102" t="s">
        <v>1</v>
      </c>
      <c r="C77" s="107" t="str">
        <f>C$17</f>
        <v xml:space="preserve">Average number of Solar Customers who received Premium FiTs </v>
      </c>
      <c r="D77" s="114" t="str">
        <f>D$17</f>
        <v>Customer numbers</v>
      </c>
      <c r="E77" s="79">
        <f t="shared" si="16"/>
        <v>0</v>
      </c>
      <c r="F77" s="73"/>
      <c r="G77" s="74"/>
      <c r="H77" s="7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</row>
    <row r="78" spans="1:32" x14ac:dyDescent="0.25">
      <c r="A78" s="113" t="s">
        <v>112</v>
      </c>
      <c r="B78" s="102" t="s">
        <v>1</v>
      </c>
      <c r="C78" s="107" t="str">
        <f>C$18</f>
        <v>Average number of Dual Fuel Customers</v>
      </c>
      <c r="D78" s="114" t="str">
        <f>D$18</f>
        <v>Customer numbers</v>
      </c>
      <c r="E78" s="79">
        <f t="shared" si="16"/>
        <v>0</v>
      </c>
      <c r="F78" s="73"/>
      <c r="G78" s="74"/>
      <c r="H78" s="7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</row>
    <row r="79" spans="1:32" x14ac:dyDescent="0.25">
      <c r="A79" s="113" t="s">
        <v>113</v>
      </c>
      <c r="B79" s="102" t="s">
        <v>1</v>
      </c>
      <c r="C79" s="107" t="str">
        <f>C$19</f>
        <v>Number of new Customers acquired from other retailers</v>
      </c>
      <c r="D79" s="114" t="str">
        <f>D$19</f>
        <v>Customer numbers</v>
      </c>
      <c r="E79" s="79">
        <f t="shared" si="16"/>
        <v>0</v>
      </c>
      <c r="F79" s="73"/>
      <c r="G79" s="74"/>
      <c r="H79" s="7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</row>
    <row r="80" spans="1:32" ht="15.75" thickBot="1" x14ac:dyDescent="0.3">
      <c r="A80" s="113" t="s">
        <v>114</v>
      </c>
      <c r="B80" s="151" t="s">
        <v>1</v>
      </c>
      <c r="C80" s="116" t="str">
        <f>C$20</f>
        <v>Number of Customers Churned to other retailers</v>
      </c>
      <c r="D80" s="117" t="str">
        <f>D$20</f>
        <v>Customer numbers</v>
      </c>
      <c r="E80" s="82">
        <f>SUM(F80:H80)</f>
        <v>0</v>
      </c>
      <c r="F80" s="76"/>
      <c r="G80" s="77"/>
      <c r="H80" s="78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</row>
    <row r="81" spans="1:32" ht="15.75" thickBot="1" x14ac:dyDescent="0.3"/>
    <row r="82" spans="1:32" ht="15.75" thickBot="1" x14ac:dyDescent="0.3">
      <c r="A82" s="87" t="s">
        <v>11</v>
      </c>
      <c r="B82" s="90" t="s">
        <v>423</v>
      </c>
      <c r="C82" s="91" t="s">
        <v>425</v>
      </c>
      <c r="D82" s="92" t="s">
        <v>422</v>
      </c>
      <c r="E82" s="93" t="s">
        <v>417</v>
      </c>
      <c r="F82" s="119" t="s">
        <v>43</v>
      </c>
      <c r="G82" s="120" t="s">
        <v>44</v>
      </c>
      <c r="H82" s="121" t="s">
        <v>45</v>
      </c>
    </row>
    <row r="83" spans="1:32" x14ac:dyDescent="0.25">
      <c r="A83" s="113"/>
      <c r="B83" s="106" t="s">
        <v>4</v>
      </c>
      <c r="C83" s="97" t="str">
        <f>C$3</f>
        <v>Charges and Revenue (in the financial year)</v>
      </c>
      <c r="D83" s="98"/>
      <c r="E83" s="99"/>
      <c r="F83" s="122"/>
      <c r="G83" s="100"/>
      <c r="H83" s="101"/>
    </row>
    <row r="84" spans="1:32" x14ac:dyDescent="0.25">
      <c r="A84" s="113" t="s">
        <v>115</v>
      </c>
      <c r="B84" s="106" t="s">
        <v>4</v>
      </c>
      <c r="C84" s="123" t="str">
        <f>C$4</f>
        <v>Revenue Received from all Customers for retail electricity supplied in that financial year</v>
      </c>
      <c r="D84" s="104" t="str">
        <f>D$4</f>
        <v>$, calculated on an accrual accounting basis</v>
      </c>
      <c r="E84" s="79">
        <f>SUM(F84:H84)</f>
        <v>0</v>
      </c>
      <c r="F84" s="152">
        <f>SUM(F85:F86)</f>
        <v>0</v>
      </c>
      <c r="G84" s="152">
        <f t="shared" ref="G84" si="18">SUM(G85:G86)</f>
        <v>0</v>
      </c>
      <c r="H84" s="81">
        <f>SUM(H85:H86)</f>
        <v>0</v>
      </c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</row>
    <row r="85" spans="1:32" x14ac:dyDescent="0.25">
      <c r="A85" s="113" t="s">
        <v>116</v>
      </c>
      <c r="B85" s="106" t="s">
        <v>4</v>
      </c>
      <c r="C85" s="123" t="str">
        <f>$C$5</f>
        <v>Revenue Received from Solar Customers for retail electricity supplied in that financial year</v>
      </c>
      <c r="D85" s="104" t="str">
        <f>$D$5</f>
        <v>$, calculated on an accrual accounting basis</v>
      </c>
      <c r="E85" s="79">
        <f>SUM(F85:H85)</f>
        <v>0</v>
      </c>
      <c r="F85" s="73"/>
      <c r="G85" s="74"/>
      <c r="H85" s="7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</row>
    <row r="86" spans="1:32" x14ac:dyDescent="0.25">
      <c r="A86" s="113" t="s">
        <v>461</v>
      </c>
      <c r="B86" s="106" t="s">
        <v>4</v>
      </c>
      <c r="C86" s="123" t="str">
        <f>C$6</f>
        <v>Revenue Received from Non-Solar Customers for retail electricity supplied in that financial year</v>
      </c>
      <c r="D86" s="104" t="str">
        <f>D$6</f>
        <v>$, calculated on an accrual accounting basis</v>
      </c>
      <c r="E86" s="79">
        <f>SUM(F86:H86)</f>
        <v>0</v>
      </c>
      <c r="F86" s="73"/>
      <c r="G86" s="74"/>
      <c r="H86" s="7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</row>
    <row r="87" spans="1:32" x14ac:dyDescent="0.25">
      <c r="A87" s="113" t="s">
        <v>462</v>
      </c>
      <c r="B87" s="106" t="s">
        <v>4</v>
      </c>
      <c r="C87" s="107" t="str">
        <f>C$7</f>
        <v xml:space="preserve">Total FiTs credited to Customers </v>
      </c>
      <c r="D87" s="104" t="str">
        <f>D$7</f>
        <v>$, calculated on an accrual accounting basis</v>
      </c>
      <c r="E87" s="79">
        <f t="shared" ref="E87:E88" si="19">SUM(F87:H87)</f>
        <v>0</v>
      </c>
      <c r="F87" s="73"/>
      <c r="G87" s="74"/>
      <c r="H87" s="7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</row>
    <row r="88" spans="1:32" x14ac:dyDescent="0.25">
      <c r="A88" s="113" t="s">
        <v>463</v>
      </c>
      <c r="B88" s="106" t="s">
        <v>4</v>
      </c>
      <c r="C88" s="107" t="str">
        <f>C$8</f>
        <v>Bad Debts</v>
      </c>
      <c r="D88" s="114" t="str">
        <f>D$8</f>
        <v>$, calculated on an accrual accounting basis</v>
      </c>
      <c r="E88" s="79">
        <f t="shared" si="19"/>
        <v>0</v>
      </c>
      <c r="F88" s="73"/>
      <c r="G88" s="74"/>
      <c r="H88" s="7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</row>
    <row r="89" spans="1:32" x14ac:dyDescent="0.25">
      <c r="B89" s="106" t="s">
        <v>4</v>
      </c>
      <c r="C89" s="108" t="str">
        <f>C$9</f>
        <v>Quantity figures (in the financial year)</v>
      </c>
      <c r="D89" s="109"/>
      <c r="E89" s="110"/>
      <c r="F89" s="124"/>
      <c r="G89" s="111"/>
      <c r="H89" s="112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</row>
    <row r="90" spans="1:32" x14ac:dyDescent="0.25">
      <c r="A90" s="113" t="s">
        <v>464</v>
      </c>
      <c r="B90" s="106" t="s">
        <v>4</v>
      </c>
      <c r="C90" s="107" t="str">
        <f>C$10</f>
        <v>Electricity usage by all Customers</v>
      </c>
      <c r="D90" s="114" t="str">
        <f>D$10</f>
        <v>MWh</v>
      </c>
      <c r="E90" s="79">
        <f>SUM(F90:H90)</f>
        <v>0</v>
      </c>
      <c r="F90" s="152">
        <f>SUM(F91:F92)</f>
        <v>0</v>
      </c>
      <c r="G90" s="152">
        <f t="shared" ref="G90" si="20">SUM(G91:G92)</f>
        <v>0</v>
      </c>
      <c r="H90" s="81">
        <f>SUM(H91:H92)</f>
        <v>0</v>
      </c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</row>
    <row r="91" spans="1:32" x14ac:dyDescent="0.25">
      <c r="A91" s="113" t="s">
        <v>465</v>
      </c>
      <c r="B91" s="106" t="s">
        <v>4</v>
      </c>
      <c r="C91" s="107" t="str">
        <f>$C$11</f>
        <v>Electricity usage by Solar Customers</v>
      </c>
      <c r="D91" s="114" t="str">
        <f>$D$11</f>
        <v>MWh</v>
      </c>
      <c r="E91" s="79">
        <f>SUM(F91:H91)</f>
        <v>0</v>
      </c>
      <c r="F91" s="73"/>
      <c r="G91" s="74"/>
      <c r="H91" s="7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</row>
    <row r="92" spans="1:32" x14ac:dyDescent="0.25">
      <c r="A92" s="113" t="s">
        <v>466</v>
      </c>
      <c r="B92" s="106" t="s">
        <v>4</v>
      </c>
      <c r="C92" s="107" t="str">
        <f>C$12</f>
        <v>Electricity usage by Non-Solar Customers</v>
      </c>
      <c r="D92" s="114" t="str">
        <f>D$12</f>
        <v>MWh</v>
      </c>
      <c r="E92" s="79">
        <f>SUM(F92:H92)</f>
        <v>0</v>
      </c>
      <c r="F92" s="73"/>
      <c r="G92" s="74"/>
      <c r="H92" s="7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</row>
    <row r="93" spans="1:32" x14ac:dyDescent="0.25">
      <c r="A93" s="113" t="s">
        <v>467</v>
      </c>
      <c r="B93" s="106" t="s">
        <v>4</v>
      </c>
      <c r="C93" s="107" t="str">
        <f>C$13</f>
        <v>Average number of all Customers</v>
      </c>
      <c r="D93" s="114" t="str">
        <f>D$13</f>
        <v>Customer numbers</v>
      </c>
      <c r="E93" s="79">
        <f t="shared" ref="E93:E99" si="21">SUM(F93:H93)</f>
        <v>0</v>
      </c>
      <c r="F93" s="152">
        <f>SUM(F94:F95)</f>
        <v>0</v>
      </c>
      <c r="G93" s="152">
        <f t="shared" ref="G93" si="22">SUM(G94:G95)</f>
        <v>0</v>
      </c>
      <c r="H93" s="81">
        <f>SUM(H94:H95)</f>
        <v>0</v>
      </c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</row>
    <row r="94" spans="1:32" x14ac:dyDescent="0.25">
      <c r="A94" s="113" t="s">
        <v>468</v>
      </c>
      <c r="B94" s="106" t="s">
        <v>4</v>
      </c>
      <c r="C94" s="107" t="str">
        <f>C$14</f>
        <v>Average number of Non-Solar Customers</v>
      </c>
      <c r="D94" s="114" t="str">
        <f>D$14</f>
        <v>Customer numbers</v>
      </c>
      <c r="E94" s="79">
        <f>SUM(F94:H94)</f>
        <v>0</v>
      </c>
      <c r="F94" s="73"/>
      <c r="G94" s="74"/>
      <c r="H94" s="7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</row>
    <row r="95" spans="1:32" x14ac:dyDescent="0.25">
      <c r="A95" s="113" t="s">
        <v>469</v>
      </c>
      <c r="B95" s="106" t="s">
        <v>4</v>
      </c>
      <c r="C95" s="107" t="str">
        <f>C$15</f>
        <v>Average number of Solar Customers</v>
      </c>
      <c r="D95" s="114" t="str">
        <f>D$15</f>
        <v>Customer numbers</v>
      </c>
      <c r="E95" s="79">
        <f t="shared" si="21"/>
        <v>0</v>
      </c>
      <c r="F95" s="73"/>
      <c r="G95" s="74"/>
      <c r="H95" s="7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</row>
    <row r="96" spans="1:32" x14ac:dyDescent="0.25">
      <c r="A96" s="113" t="s">
        <v>470</v>
      </c>
      <c r="B96" s="106" t="s">
        <v>4</v>
      </c>
      <c r="C96" s="107" t="str">
        <f>C$16</f>
        <v>Average number of Solar Customers who received Negotiated FiTs</v>
      </c>
      <c r="D96" s="114" t="str">
        <f>D$16</f>
        <v>Customer numbers</v>
      </c>
      <c r="E96" s="79">
        <f t="shared" si="21"/>
        <v>0</v>
      </c>
      <c r="F96" s="73"/>
      <c r="G96" s="74"/>
      <c r="H96" s="7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</row>
    <row r="97" spans="1:32" x14ac:dyDescent="0.25">
      <c r="A97" s="113" t="s">
        <v>471</v>
      </c>
      <c r="B97" s="106" t="s">
        <v>4</v>
      </c>
      <c r="C97" s="107" t="str">
        <f>C$17</f>
        <v xml:space="preserve">Average number of Solar Customers who received Premium FiTs </v>
      </c>
      <c r="D97" s="114" t="str">
        <f>D$17</f>
        <v>Customer numbers</v>
      </c>
      <c r="E97" s="79">
        <f t="shared" si="21"/>
        <v>0</v>
      </c>
      <c r="F97" s="73"/>
      <c r="G97" s="74"/>
      <c r="H97" s="7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</row>
    <row r="98" spans="1:32" x14ac:dyDescent="0.25">
      <c r="A98" s="113" t="s">
        <v>472</v>
      </c>
      <c r="B98" s="106" t="s">
        <v>4</v>
      </c>
      <c r="C98" s="107" t="str">
        <f>C$18</f>
        <v>Average number of Dual Fuel Customers</v>
      </c>
      <c r="D98" s="114" t="str">
        <f>D$18</f>
        <v>Customer numbers</v>
      </c>
      <c r="E98" s="79">
        <f t="shared" si="21"/>
        <v>0</v>
      </c>
      <c r="F98" s="73"/>
      <c r="G98" s="74"/>
      <c r="H98" s="7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</row>
    <row r="99" spans="1:32" x14ac:dyDescent="0.25">
      <c r="A99" s="113" t="s">
        <v>480</v>
      </c>
      <c r="B99" s="106" t="s">
        <v>4</v>
      </c>
      <c r="C99" s="107" t="str">
        <f>C$19</f>
        <v>Number of new Customers acquired from other retailers</v>
      </c>
      <c r="D99" s="114" t="str">
        <f>D$19</f>
        <v>Customer numbers</v>
      </c>
      <c r="E99" s="79">
        <f t="shared" si="21"/>
        <v>0</v>
      </c>
      <c r="F99" s="73"/>
      <c r="G99" s="74"/>
      <c r="H99" s="7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</row>
    <row r="100" spans="1:32" ht="15.75" thickBot="1" x14ac:dyDescent="0.3">
      <c r="A100" s="113" t="s">
        <v>481</v>
      </c>
      <c r="B100" s="115" t="s">
        <v>4</v>
      </c>
      <c r="C100" s="116" t="str">
        <f>C$20</f>
        <v>Number of Customers Churned to other retailers</v>
      </c>
      <c r="D100" s="117" t="str">
        <f>D$20</f>
        <v>Customer numbers</v>
      </c>
      <c r="E100" s="82">
        <f>SUM(F100:H100)</f>
        <v>0</v>
      </c>
      <c r="F100" s="76"/>
      <c r="G100" s="77"/>
      <c r="H100" s="78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</row>
    <row r="101" spans="1:32" ht="15.75" thickBot="1" x14ac:dyDescent="0.3"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</row>
    <row r="102" spans="1:32" ht="15.75" thickBot="1" x14ac:dyDescent="0.3">
      <c r="A102" s="87" t="s">
        <v>12</v>
      </c>
      <c r="B102" s="90" t="s">
        <v>423</v>
      </c>
      <c r="C102" s="91" t="s">
        <v>425</v>
      </c>
      <c r="D102" s="92" t="s">
        <v>422</v>
      </c>
      <c r="E102" s="93" t="s">
        <v>417</v>
      </c>
      <c r="F102" s="119" t="s">
        <v>43</v>
      </c>
      <c r="G102" s="120" t="s">
        <v>44</v>
      </c>
      <c r="H102" s="121" t="s">
        <v>45</v>
      </c>
    </row>
    <row r="103" spans="1:32" x14ac:dyDescent="0.25">
      <c r="B103" s="106" t="s">
        <v>3</v>
      </c>
      <c r="C103" s="97" t="str">
        <f>C$3</f>
        <v>Charges and Revenue (in the financial year)</v>
      </c>
      <c r="D103" s="98"/>
      <c r="E103" s="99"/>
      <c r="F103" s="122"/>
      <c r="G103" s="100"/>
      <c r="H103" s="101"/>
    </row>
    <row r="104" spans="1:32" x14ac:dyDescent="0.25">
      <c r="A104" s="113" t="s">
        <v>482</v>
      </c>
      <c r="B104" s="106" t="s">
        <v>3</v>
      </c>
      <c r="C104" s="123" t="str">
        <f>C$4</f>
        <v>Revenue Received from all Customers for retail electricity supplied in that financial year</v>
      </c>
      <c r="D104" s="104" t="str">
        <f>D$4</f>
        <v>$, calculated on an accrual accounting basis</v>
      </c>
      <c r="E104" s="79">
        <f>SUM(F104:H104)</f>
        <v>0</v>
      </c>
      <c r="F104" s="152">
        <f>SUM(F105:F106)</f>
        <v>0</v>
      </c>
      <c r="G104" s="152">
        <f t="shared" ref="G104" si="23">SUM(G105:G106)</f>
        <v>0</v>
      </c>
      <c r="H104" s="81">
        <f>SUM(H105:H106)</f>
        <v>0</v>
      </c>
    </row>
    <row r="105" spans="1:32" x14ac:dyDescent="0.25">
      <c r="A105" s="113" t="s">
        <v>483</v>
      </c>
      <c r="B105" s="106" t="s">
        <v>3</v>
      </c>
      <c r="C105" s="123" t="str">
        <f>$C$5</f>
        <v>Revenue Received from Solar Customers for retail electricity supplied in that financial year</v>
      </c>
      <c r="D105" s="104" t="str">
        <f>$D$5</f>
        <v>$, calculated on an accrual accounting basis</v>
      </c>
      <c r="E105" s="79">
        <f>SUM(F105:H105)</f>
        <v>0</v>
      </c>
      <c r="F105" s="73"/>
      <c r="G105" s="74"/>
      <c r="H105" s="75"/>
    </row>
    <row r="106" spans="1:32" x14ac:dyDescent="0.25">
      <c r="A106" s="113" t="s">
        <v>484</v>
      </c>
      <c r="B106" s="106" t="s">
        <v>3</v>
      </c>
      <c r="C106" s="123" t="str">
        <f>C$6</f>
        <v>Revenue Received from Non-Solar Customers for retail electricity supplied in that financial year</v>
      </c>
      <c r="D106" s="104" t="str">
        <f>D$6</f>
        <v>$, calculated on an accrual accounting basis</v>
      </c>
      <c r="E106" s="79">
        <f>SUM(F106:H106)</f>
        <v>0</v>
      </c>
      <c r="F106" s="73"/>
      <c r="G106" s="74"/>
      <c r="H106" s="75"/>
    </row>
    <row r="107" spans="1:32" x14ac:dyDescent="0.25">
      <c r="A107" s="113" t="s">
        <v>485</v>
      </c>
      <c r="B107" s="106" t="s">
        <v>3</v>
      </c>
      <c r="C107" s="107" t="str">
        <f>C$7</f>
        <v xml:space="preserve">Total FiTs credited to Customers </v>
      </c>
      <c r="D107" s="104" t="str">
        <f>D$7</f>
        <v>$, calculated on an accrual accounting basis</v>
      </c>
      <c r="E107" s="79">
        <f t="shared" ref="E107:E108" si="24">SUM(F107:H107)</f>
        <v>0</v>
      </c>
      <c r="F107" s="73"/>
      <c r="G107" s="74"/>
      <c r="H107" s="75"/>
    </row>
    <row r="108" spans="1:32" x14ac:dyDescent="0.25">
      <c r="A108" s="113" t="s">
        <v>486</v>
      </c>
      <c r="B108" s="106" t="s">
        <v>3</v>
      </c>
      <c r="C108" s="107" t="str">
        <f>C$8</f>
        <v>Bad Debts</v>
      </c>
      <c r="D108" s="114" t="str">
        <f>D$8</f>
        <v>$, calculated on an accrual accounting basis</v>
      </c>
      <c r="E108" s="79">
        <f t="shared" si="24"/>
        <v>0</v>
      </c>
      <c r="F108" s="73"/>
      <c r="G108" s="74"/>
      <c r="H108" s="75"/>
    </row>
    <row r="109" spans="1:32" x14ac:dyDescent="0.25">
      <c r="B109" s="106" t="s">
        <v>3</v>
      </c>
      <c r="C109" s="108" t="str">
        <f>C$9</f>
        <v>Quantity figures (in the financial year)</v>
      </c>
      <c r="D109" s="109"/>
      <c r="E109" s="110"/>
      <c r="F109" s="124"/>
      <c r="G109" s="111"/>
      <c r="H109" s="112"/>
    </row>
    <row r="110" spans="1:32" x14ac:dyDescent="0.25">
      <c r="A110" s="113" t="s">
        <v>487</v>
      </c>
      <c r="B110" s="106" t="s">
        <v>3</v>
      </c>
      <c r="C110" s="107" t="str">
        <f>C$10</f>
        <v>Electricity usage by all Customers</v>
      </c>
      <c r="D110" s="114" t="str">
        <f>D$10</f>
        <v>MWh</v>
      </c>
      <c r="E110" s="79">
        <f>SUM(F110:H110)</f>
        <v>0</v>
      </c>
      <c r="F110" s="152">
        <f>SUM(F111:F112)</f>
        <v>0</v>
      </c>
      <c r="G110" s="152">
        <f t="shared" ref="G110" si="25">SUM(G111:G112)</f>
        <v>0</v>
      </c>
      <c r="H110" s="81">
        <f>SUM(H111:H112)</f>
        <v>0</v>
      </c>
    </row>
    <row r="111" spans="1:32" x14ac:dyDescent="0.25">
      <c r="A111" s="113" t="s">
        <v>488</v>
      </c>
      <c r="B111" s="106" t="s">
        <v>3</v>
      </c>
      <c r="C111" s="107" t="str">
        <f>$C$11</f>
        <v>Electricity usage by Solar Customers</v>
      </c>
      <c r="D111" s="114" t="str">
        <f>$D$11</f>
        <v>MWh</v>
      </c>
      <c r="E111" s="79">
        <f>SUM(F111:H111)</f>
        <v>0</v>
      </c>
      <c r="F111" s="73"/>
      <c r="G111" s="74"/>
      <c r="H111" s="75"/>
    </row>
    <row r="112" spans="1:32" x14ac:dyDescent="0.25">
      <c r="A112" s="113" t="s">
        <v>489</v>
      </c>
      <c r="B112" s="106" t="s">
        <v>3</v>
      </c>
      <c r="C112" s="107" t="str">
        <f>C$12</f>
        <v>Electricity usage by Non-Solar Customers</v>
      </c>
      <c r="D112" s="114" t="str">
        <f>D$12</f>
        <v>MWh</v>
      </c>
      <c r="E112" s="79">
        <f>SUM(F112:H112)</f>
        <v>0</v>
      </c>
      <c r="F112" s="73"/>
      <c r="G112" s="74"/>
      <c r="H112" s="75"/>
    </row>
    <row r="113" spans="1:8" x14ac:dyDescent="0.25">
      <c r="A113" s="113" t="s">
        <v>490</v>
      </c>
      <c r="B113" s="106" t="s">
        <v>3</v>
      </c>
      <c r="C113" s="107" t="str">
        <f>C$13</f>
        <v>Average number of all Customers</v>
      </c>
      <c r="D113" s="114" t="str">
        <f>D$13</f>
        <v>Customer numbers</v>
      </c>
      <c r="E113" s="79">
        <f t="shared" ref="E113:E119" si="26">SUM(F113:H113)</f>
        <v>0</v>
      </c>
      <c r="F113" s="152">
        <f>SUM(F114:F115)</f>
        <v>0</v>
      </c>
      <c r="G113" s="152">
        <f t="shared" ref="G113" si="27">SUM(G114:G115)</f>
        <v>0</v>
      </c>
      <c r="H113" s="81">
        <f>SUM(H114:H115)</f>
        <v>0</v>
      </c>
    </row>
    <row r="114" spans="1:8" x14ac:dyDescent="0.25">
      <c r="A114" s="113" t="s">
        <v>491</v>
      </c>
      <c r="B114" s="106" t="s">
        <v>3</v>
      </c>
      <c r="C114" s="107" t="str">
        <f>C$14</f>
        <v>Average number of Non-Solar Customers</v>
      </c>
      <c r="D114" s="114" t="str">
        <f>D$14</f>
        <v>Customer numbers</v>
      </c>
      <c r="E114" s="79">
        <f t="shared" si="26"/>
        <v>0</v>
      </c>
      <c r="F114" s="73"/>
      <c r="G114" s="74"/>
      <c r="H114" s="75"/>
    </row>
    <row r="115" spans="1:8" x14ac:dyDescent="0.25">
      <c r="A115" s="113" t="s">
        <v>503</v>
      </c>
      <c r="B115" s="106" t="s">
        <v>3</v>
      </c>
      <c r="C115" s="107" t="str">
        <f>C$15</f>
        <v>Average number of Solar Customers</v>
      </c>
      <c r="D115" s="114" t="str">
        <f>D$15</f>
        <v>Customer numbers</v>
      </c>
      <c r="E115" s="79">
        <f t="shared" si="26"/>
        <v>0</v>
      </c>
      <c r="F115" s="73"/>
      <c r="G115" s="74"/>
      <c r="H115" s="75"/>
    </row>
    <row r="116" spans="1:8" x14ac:dyDescent="0.25">
      <c r="A116" s="113" t="s">
        <v>504</v>
      </c>
      <c r="B116" s="106" t="s">
        <v>3</v>
      </c>
      <c r="C116" s="107" t="str">
        <f>C$16</f>
        <v>Average number of Solar Customers who received Negotiated FiTs</v>
      </c>
      <c r="D116" s="114" t="str">
        <f>D$16</f>
        <v>Customer numbers</v>
      </c>
      <c r="E116" s="79">
        <f t="shared" si="26"/>
        <v>0</v>
      </c>
      <c r="F116" s="73"/>
      <c r="G116" s="74"/>
      <c r="H116" s="75"/>
    </row>
    <row r="117" spans="1:8" x14ac:dyDescent="0.25">
      <c r="A117" s="113" t="s">
        <v>505</v>
      </c>
      <c r="B117" s="106" t="s">
        <v>3</v>
      </c>
      <c r="C117" s="107" t="str">
        <f>C$17</f>
        <v xml:space="preserve">Average number of Solar Customers who received Premium FiTs </v>
      </c>
      <c r="D117" s="114" t="str">
        <f>D$17</f>
        <v>Customer numbers</v>
      </c>
      <c r="E117" s="79">
        <f t="shared" si="26"/>
        <v>0</v>
      </c>
      <c r="F117" s="73"/>
      <c r="G117" s="74"/>
      <c r="H117" s="75"/>
    </row>
    <row r="118" spans="1:8" x14ac:dyDescent="0.25">
      <c r="A118" s="113" t="s">
        <v>506</v>
      </c>
      <c r="B118" s="106" t="s">
        <v>3</v>
      </c>
      <c r="C118" s="107" t="str">
        <f>C$18</f>
        <v>Average number of Dual Fuel Customers</v>
      </c>
      <c r="D118" s="114" t="str">
        <f>D$18</f>
        <v>Customer numbers</v>
      </c>
      <c r="E118" s="79">
        <f t="shared" si="26"/>
        <v>0</v>
      </c>
      <c r="F118" s="73"/>
      <c r="G118" s="74"/>
      <c r="H118" s="75"/>
    </row>
    <row r="119" spans="1:8" x14ac:dyDescent="0.25">
      <c r="A119" s="113" t="s">
        <v>507</v>
      </c>
      <c r="B119" s="106" t="s">
        <v>3</v>
      </c>
      <c r="C119" s="107" t="str">
        <f>C$19</f>
        <v>Number of new Customers acquired from other retailers</v>
      </c>
      <c r="D119" s="114" t="str">
        <f>D$19</f>
        <v>Customer numbers</v>
      </c>
      <c r="E119" s="79">
        <f t="shared" si="26"/>
        <v>0</v>
      </c>
      <c r="F119" s="73"/>
      <c r="G119" s="74"/>
      <c r="H119" s="75"/>
    </row>
    <row r="120" spans="1:8" ht="15.75" thickBot="1" x14ac:dyDescent="0.3">
      <c r="A120" s="113" t="s">
        <v>508</v>
      </c>
      <c r="B120" s="115" t="s">
        <v>3</v>
      </c>
      <c r="C120" s="116" t="str">
        <f>C$20</f>
        <v>Number of Customers Churned to other retailers</v>
      </c>
      <c r="D120" s="117" t="str">
        <f>D$20</f>
        <v>Customer numbers</v>
      </c>
      <c r="E120" s="82">
        <f>SUM(F120:H120)</f>
        <v>0</v>
      </c>
      <c r="F120" s="76"/>
      <c r="G120" s="77"/>
      <c r="H120" s="78"/>
    </row>
  </sheetData>
  <pageMargins left="0.25" right="0.25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102"/>
  <sheetViews>
    <sheetView zoomScale="80" zoomScaleNormal="80" workbookViewId="0">
      <pane xSplit="1" ySplit="1" topLeftCell="B71" activePane="bottomRight" state="frozen"/>
      <selection activeCell="C34" sqref="C34"/>
      <selection pane="topRight" activeCell="C34" sqref="C34"/>
      <selection pane="bottomLeft" activeCell="C34" sqref="C34"/>
      <selection pane="bottomRight" activeCell="G28" sqref="G28"/>
    </sheetView>
  </sheetViews>
  <sheetFormatPr defaultColWidth="9.140625" defaultRowHeight="15" x14ac:dyDescent="0.25"/>
  <cols>
    <col min="1" max="1" width="12.5703125" style="85" customWidth="1"/>
    <col min="2" max="2" width="21.140625" style="85" customWidth="1"/>
    <col min="3" max="3" width="109.140625" style="85" customWidth="1"/>
    <col min="4" max="4" width="24.85546875" style="85" customWidth="1"/>
    <col min="5" max="8" width="25.7109375" style="141" customWidth="1"/>
    <col min="9" max="16384" width="9.140625" style="85"/>
  </cols>
  <sheetData>
    <row r="1" spans="1:29" ht="24" thickBot="1" x14ac:dyDescent="0.4">
      <c r="B1" s="125" t="s">
        <v>13</v>
      </c>
      <c r="D1" s="126"/>
      <c r="E1" s="89" t="s">
        <v>532</v>
      </c>
      <c r="F1" s="89" t="s">
        <v>532</v>
      </c>
      <c r="G1" s="89" t="s">
        <v>532</v>
      </c>
      <c r="H1" s="89" t="s">
        <v>532</v>
      </c>
      <c r="I1" s="127"/>
      <c r="J1" s="128"/>
      <c r="K1" s="128"/>
      <c r="L1" s="128"/>
      <c r="M1" s="128"/>
      <c r="N1" s="128"/>
      <c r="O1" s="128"/>
      <c r="P1" s="128"/>
      <c r="Q1" s="128"/>
      <c r="R1" s="128"/>
    </row>
    <row r="2" spans="1:29" ht="15.75" thickBot="1" x14ac:dyDescent="0.3">
      <c r="A2" s="85" t="s">
        <v>22</v>
      </c>
      <c r="B2" s="90" t="s">
        <v>423</v>
      </c>
      <c r="C2" s="91" t="s">
        <v>425</v>
      </c>
      <c r="D2" s="129" t="s">
        <v>435</v>
      </c>
      <c r="E2" s="130" t="s">
        <v>417</v>
      </c>
      <c r="F2" s="120" t="str">
        <f>'1. Revenues and quantities'!F2:F2</f>
        <v>Residential Customers</v>
      </c>
      <c r="G2" s="120" t="str">
        <f>'1. Revenues and quantities'!G2:G2</f>
        <v>SME Customers</v>
      </c>
      <c r="H2" s="121" t="str">
        <f>'1. Revenues and quantities'!H2:H2</f>
        <v>C&amp;I Customers</v>
      </c>
      <c r="I2" s="131"/>
      <c r="J2" s="128"/>
      <c r="K2" s="128"/>
      <c r="L2" s="128"/>
      <c r="M2" s="128"/>
      <c r="N2" s="128"/>
      <c r="O2" s="128"/>
      <c r="P2" s="128"/>
      <c r="Q2" s="128"/>
      <c r="R2" s="128"/>
    </row>
    <row r="3" spans="1:29" x14ac:dyDescent="0.25">
      <c r="A3" s="85" t="s">
        <v>117</v>
      </c>
      <c r="B3" s="106" t="s">
        <v>424</v>
      </c>
      <c r="C3" s="107" t="s">
        <v>427</v>
      </c>
      <c r="D3" s="132" t="s">
        <v>420</v>
      </c>
      <c r="E3" s="133">
        <f>SUMIF($C$20:$C$102,$C3,$E$20:$E$102)</f>
        <v>0</v>
      </c>
      <c r="F3" s="134">
        <f t="shared" ref="F3:F17" si="0">SUMIF($C$20:$C$102,$C3,$F$20:$F$102)</f>
        <v>0</v>
      </c>
      <c r="G3" s="134">
        <f t="shared" ref="G3:G17" si="1">SUMIF($C$20:$C$102,$C3,$G$20:$G$102)</f>
        <v>0</v>
      </c>
      <c r="H3" s="135">
        <f t="shared" ref="H3:H17" si="2">SUMIF($C$20:$C$102,$C3,$H$20:$H$102)</f>
        <v>0</v>
      </c>
      <c r="I3" s="127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</row>
    <row r="4" spans="1:29" x14ac:dyDescent="0.25">
      <c r="A4" s="85" t="s">
        <v>118</v>
      </c>
      <c r="B4" s="106" t="s">
        <v>424</v>
      </c>
      <c r="C4" s="107" t="s">
        <v>428</v>
      </c>
      <c r="D4" s="114" t="s">
        <v>420</v>
      </c>
      <c r="E4" s="79">
        <f t="shared" ref="E4:E17" si="3">SUMIF($C$20:$C$102,$C4,$E$20:$E$102)</f>
        <v>0</v>
      </c>
      <c r="F4" s="80">
        <f t="shared" si="0"/>
        <v>0</v>
      </c>
      <c r="G4" s="80">
        <f t="shared" si="1"/>
        <v>0</v>
      </c>
      <c r="H4" s="81">
        <f t="shared" si="2"/>
        <v>0</v>
      </c>
      <c r="I4" s="127"/>
      <c r="J4" s="168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</row>
    <row r="5" spans="1:29" x14ac:dyDescent="0.25">
      <c r="A5" s="85" t="s">
        <v>119</v>
      </c>
      <c r="B5" s="106" t="s">
        <v>424</v>
      </c>
      <c r="C5" s="107" t="s">
        <v>426</v>
      </c>
      <c r="D5" s="114" t="s">
        <v>420</v>
      </c>
      <c r="E5" s="79">
        <f t="shared" si="3"/>
        <v>0</v>
      </c>
      <c r="F5" s="80">
        <f t="shared" si="0"/>
        <v>0</v>
      </c>
      <c r="G5" s="80">
        <f t="shared" si="1"/>
        <v>0</v>
      </c>
      <c r="H5" s="81">
        <f t="shared" si="2"/>
        <v>0</v>
      </c>
      <c r="I5" s="127"/>
      <c r="J5" s="118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</row>
    <row r="6" spans="1:29" x14ac:dyDescent="0.25">
      <c r="A6" s="85" t="s">
        <v>120</v>
      </c>
      <c r="B6" s="106" t="s">
        <v>424</v>
      </c>
      <c r="C6" s="107" t="s">
        <v>430</v>
      </c>
      <c r="D6" s="114" t="s">
        <v>420</v>
      </c>
      <c r="E6" s="79">
        <f t="shared" si="3"/>
        <v>0</v>
      </c>
      <c r="F6" s="80">
        <f t="shared" si="0"/>
        <v>0</v>
      </c>
      <c r="G6" s="80">
        <f t="shared" si="1"/>
        <v>0</v>
      </c>
      <c r="H6" s="81">
        <f t="shared" si="2"/>
        <v>0</v>
      </c>
      <c r="J6" s="168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</row>
    <row r="7" spans="1:29" x14ac:dyDescent="0.25">
      <c r="A7" s="85" t="s">
        <v>121</v>
      </c>
      <c r="B7" s="106" t="s">
        <v>424</v>
      </c>
      <c r="C7" s="107" t="s">
        <v>431</v>
      </c>
      <c r="D7" s="114" t="s">
        <v>420</v>
      </c>
      <c r="E7" s="79">
        <f t="shared" si="3"/>
        <v>0</v>
      </c>
      <c r="F7" s="80">
        <f t="shared" si="0"/>
        <v>0</v>
      </c>
      <c r="G7" s="80">
        <f t="shared" si="1"/>
        <v>0</v>
      </c>
      <c r="H7" s="81">
        <f t="shared" si="2"/>
        <v>0</v>
      </c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</row>
    <row r="8" spans="1:29" x14ac:dyDescent="0.25">
      <c r="A8" s="85" t="s">
        <v>122</v>
      </c>
      <c r="B8" s="106" t="s">
        <v>424</v>
      </c>
      <c r="C8" s="107" t="s">
        <v>432</v>
      </c>
      <c r="D8" s="114" t="s">
        <v>420</v>
      </c>
      <c r="E8" s="79">
        <f t="shared" si="3"/>
        <v>0</v>
      </c>
      <c r="F8" s="80">
        <f t="shared" si="0"/>
        <v>0</v>
      </c>
      <c r="G8" s="80">
        <f t="shared" si="1"/>
        <v>0</v>
      </c>
      <c r="H8" s="81">
        <f t="shared" si="2"/>
        <v>0</v>
      </c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</row>
    <row r="9" spans="1:29" x14ac:dyDescent="0.25">
      <c r="A9" s="85" t="s">
        <v>123</v>
      </c>
      <c r="B9" s="106" t="s">
        <v>424</v>
      </c>
      <c r="C9" s="123" t="s">
        <v>533</v>
      </c>
      <c r="D9" s="114" t="s">
        <v>420</v>
      </c>
      <c r="E9" s="79">
        <f t="shared" si="3"/>
        <v>0</v>
      </c>
      <c r="F9" s="80">
        <f t="shared" si="0"/>
        <v>0</v>
      </c>
      <c r="G9" s="80">
        <f t="shared" si="1"/>
        <v>0</v>
      </c>
      <c r="H9" s="81">
        <f t="shared" si="2"/>
        <v>0</v>
      </c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</row>
    <row r="10" spans="1:29" x14ac:dyDescent="0.25">
      <c r="A10" s="85" t="s">
        <v>124</v>
      </c>
      <c r="B10" s="106" t="s">
        <v>424</v>
      </c>
      <c r="C10" s="107" t="s">
        <v>429</v>
      </c>
      <c r="D10" s="114" t="s">
        <v>420</v>
      </c>
      <c r="E10" s="79">
        <f t="shared" si="3"/>
        <v>0</v>
      </c>
      <c r="F10" s="80">
        <f t="shared" si="0"/>
        <v>0</v>
      </c>
      <c r="G10" s="80">
        <f t="shared" si="1"/>
        <v>0</v>
      </c>
      <c r="H10" s="81">
        <f t="shared" si="2"/>
        <v>0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</row>
    <row r="11" spans="1:29" x14ac:dyDescent="0.25">
      <c r="A11" s="85" t="s">
        <v>125</v>
      </c>
      <c r="B11" s="106" t="s">
        <v>424</v>
      </c>
      <c r="C11" s="107" t="s">
        <v>509</v>
      </c>
      <c r="D11" s="137" t="s">
        <v>517</v>
      </c>
      <c r="E11" s="79">
        <f t="shared" si="3"/>
        <v>0</v>
      </c>
      <c r="F11" s="80">
        <f t="shared" si="0"/>
        <v>0</v>
      </c>
      <c r="G11" s="80">
        <f t="shared" si="1"/>
        <v>0</v>
      </c>
      <c r="H11" s="81">
        <f t="shared" si="2"/>
        <v>0</v>
      </c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</row>
    <row r="12" spans="1:29" x14ac:dyDescent="0.25">
      <c r="A12" s="85" t="s">
        <v>126</v>
      </c>
      <c r="B12" s="106" t="s">
        <v>424</v>
      </c>
      <c r="C12" s="123" t="s">
        <v>510</v>
      </c>
      <c r="D12" s="137" t="s">
        <v>517</v>
      </c>
      <c r="E12" s="79">
        <f t="shared" si="3"/>
        <v>0</v>
      </c>
      <c r="F12" s="80">
        <f t="shared" si="0"/>
        <v>0</v>
      </c>
      <c r="G12" s="80">
        <f t="shared" si="1"/>
        <v>0</v>
      </c>
      <c r="H12" s="81">
        <f t="shared" si="2"/>
        <v>0</v>
      </c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1:29" x14ac:dyDescent="0.25">
      <c r="A13" s="85" t="s">
        <v>127</v>
      </c>
      <c r="B13" s="106" t="s">
        <v>424</v>
      </c>
      <c r="C13" s="123" t="s">
        <v>511</v>
      </c>
      <c r="D13" s="137" t="s">
        <v>517</v>
      </c>
      <c r="E13" s="79">
        <f t="shared" si="3"/>
        <v>0</v>
      </c>
      <c r="F13" s="80">
        <f t="shared" si="0"/>
        <v>0</v>
      </c>
      <c r="G13" s="80">
        <f t="shared" si="1"/>
        <v>0</v>
      </c>
      <c r="H13" s="81">
        <f t="shared" si="2"/>
        <v>0</v>
      </c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1:29" x14ac:dyDescent="0.25">
      <c r="A14" s="85" t="s">
        <v>128</v>
      </c>
      <c r="B14" s="106" t="s">
        <v>424</v>
      </c>
      <c r="C14" s="123" t="s">
        <v>512</v>
      </c>
      <c r="D14" s="137" t="s">
        <v>517</v>
      </c>
      <c r="E14" s="79">
        <f t="shared" si="3"/>
        <v>0</v>
      </c>
      <c r="F14" s="80">
        <f t="shared" si="0"/>
        <v>0</v>
      </c>
      <c r="G14" s="80">
        <f t="shared" si="1"/>
        <v>0</v>
      </c>
      <c r="H14" s="81">
        <f t="shared" si="2"/>
        <v>0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1:29" x14ac:dyDescent="0.25">
      <c r="A15" s="85" t="s">
        <v>129</v>
      </c>
      <c r="B15" s="106" t="s">
        <v>424</v>
      </c>
      <c r="C15" s="123" t="s">
        <v>433</v>
      </c>
      <c r="D15" s="137" t="s">
        <v>517</v>
      </c>
      <c r="E15" s="79">
        <f t="shared" si="3"/>
        <v>0</v>
      </c>
      <c r="F15" s="80">
        <f t="shared" si="0"/>
        <v>0</v>
      </c>
      <c r="G15" s="80">
        <f t="shared" si="1"/>
        <v>0</v>
      </c>
      <c r="H15" s="81">
        <f t="shared" si="2"/>
        <v>0</v>
      </c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</row>
    <row r="16" spans="1:29" x14ac:dyDescent="0.25">
      <c r="A16" s="85" t="s">
        <v>130</v>
      </c>
      <c r="B16" s="106" t="s">
        <v>424</v>
      </c>
      <c r="C16" s="123" t="s">
        <v>534</v>
      </c>
      <c r="D16" s="137" t="s">
        <v>517</v>
      </c>
      <c r="E16" s="79">
        <f t="shared" si="3"/>
        <v>0</v>
      </c>
      <c r="F16" s="80">
        <f t="shared" si="0"/>
        <v>0</v>
      </c>
      <c r="G16" s="80">
        <f t="shared" si="1"/>
        <v>0</v>
      </c>
      <c r="H16" s="81">
        <f t="shared" si="2"/>
        <v>0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</row>
    <row r="17" spans="1:29" ht="15.75" thickBot="1" x14ac:dyDescent="0.3">
      <c r="A17" s="85" t="s">
        <v>131</v>
      </c>
      <c r="B17" s="115" t="s">
        <v>424</v>
      </c>
      <c r="C17" s="116" t="s">
        <v>434</v>
      </c>
      <c r="D17" s="117" t="s">
        <v>517</v>
      </c>
      <c r="E17" s="82">
        <f t="shared" si="3"/>
        <v>0</v>
      </c>
      <c r="F17" s="83">
        <f t="shared" si="0"/>
        <v>0</v>
      </c>
      <c r="G17" s="83">
        <f t="shared" si="1"/>
        <v>0</v>
      </c>
      <c r="H17" s="84">
        <f t="shared" si="2"/>
        <v>0</v>
      </c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</row>
    <row r="18" spans="1:29" ht="15.75" thickBot="1" x14ac:dyDescent="0.3">
      <c r="E18" s="138"/>
      <c r="F18" s="138"/>
      <c r="G18" s="138"/>
      <c r="H18" s="138"/>
    </row>
    <row r="19" spans="1:29" ht="15.75" thickBot="1" x14ac:dyDescent="0.3">
      <c r="A19" s="85" t="s">
        <v>23</v>
      </c>
      <c r="B19" s="90" t="s">
        <v>423</v>
      </c>
      <c r="C19" s="91" t="s">
        <v>425</v>
      </c>
      <c r="D19" s="129" t="s">
        <v>435</v>
      </c>
      <c r="E19" s="165" t="s">
        <v>417</v>
      </c>
      <c r="F19" s="166" t="s">
        <v>43</v>
      </c>
      <c r="G19" s="166" t="s">
        <v>44</v>
      </c>
      <c r="H19" s="167" t="s">
        <v>45</v>
      </c>
    </row>
    <row r="20" spans="1:29" x14ac:dyDescent="0.25">
      <c r="A20" s="85" t="s">
        <v>132</v>
      </c>
      <c r="B20" s="106" t="s">
        <v>0</v>
      </c>
      <c r="C20" s="107" t="str">
        <f>C$3</f>
        <v>Electricity purchased from Solar Customers pursuant to a Negotiated FiT</v>
      </c>
      <c r="D20" s="132" t="str">
        <f>D$3</f>
        <v>MWh</v>
      </c>
      <c r="E20" s="133">
        <f>SUM(F20:H20)</f>
        <v>0</v>
      </c>
      <c r="F20" s="142"/>
      <c r="G20" s="142"/>
      <c r="H20" s="143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</row>
    <row r="21" spans="1:29" x14ac:dyDescent="0.25">
      <c r="A21" s="85" t="s">
        <v>133</v>
      </c>
      <c r="B21" s="106" t="s">
        <v>0</v>
      </c>
      <c r="C21" s="107" t="str">
        <f>C$4</f>
        <v>Electricity purchased and/or received from Solar Customers pursuant to a Premium FiT</v>
      </c>
      <c r="D21" s="114" t="str">
        <f>D$4</f>
        <v>MWh</v>
      </c>
      <c r="E21" s="79">
        <f t="shared" ref="E21:E34" si="4">SUM(F21:H21)</f>
        <v>0</v>
      </c>
      <c r="F21" s="74"/>
      <c r="G21" s="74"/>
      <c r="H21" s="75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</row>
    <row r="22" spans="1:29" x14ac:dyDescent="0.25">
      <c r="A22" s="85" t="s">
        <v>134</v>
      </c>
      <c r="B22" s="106" t="s">
        <v>0</v>
      </c>
      <c r="C22" s="107" t="str">
        <f>C$5</f>
        <v>Electricity purchased from the NEM</v>
      </c>
      <c r="D22" s="114" t="str">
        <f>D$5</f>
        <v>MWh</v>
      </c>
      <c r="E22" s="79">
        <f>SUM(F22:H22)</f>
        <v>0</v>
      </c>
      <c r="F22" s="80">
        <f>SUM(F23:F26)</f>
        <v>0</v>
      </c>
      <c r="G22" s="80">
        <f t="shared" ref="G22:H22" si="5">SUM(G23:G26)</f>
        <v>0</v>
      </c>
      <c r="H22" s="169">
        <f t="shared" si="5"/>
        <v>0</v>
      </c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</row>
    <row r="23" spans="1:29" x14ac:dyDescent="0.25">
      <c r="A23" s="85" t="s">
        <v>135</v>
      </c>
      <c r="B23" s="106" t="s">
        <v>0</v>
      </c>
      <c r="C23" s="107" t="str">
        <f>C$6</f>
        <v>Amount purchased by the Retail Business pursuant to a Transfer Price from the Wholesale Business</v>
      </c>
      <c r="D23" s="114" t="str">
        <f>D$6</f>
        <v>MWh</v>
      </c>
      <c r="E23" s="79">
        <f t="shared" si="4"/>
        <v>0</v>
      </c>
      <c r="F23" s="74"/>
      <c r="G23" s="74"/>
      <c r="H23" s="75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</row>
    <row r="24" spans="1:29" x14ac:dyDescent="0.25">
      <c r="A24" s="85" t="s">
        <v>136</v>
      </c>
      <c r="B24" s="106" t="s">
        <v>0</v>
      </c>
      <c r="C24" s="107" t="str">
        <f>C$7</f>
        <v>Amount purchased by the Retail Business pursuant to a Hedging Instrument(s)</v>
      </c>
      <c r="D24" s="114" t="str">
        <f>D$7</f>
        <v>MWh</v>
      </c>
      <c r="E24" s="79">
        <f t="shared" si="4"/>
        <v>0</v>
      </c>
      <c r="F24" s="74"/>
      <c r="G24" s="74"/>
      <c r="H24" s="75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</row>
    <row r="25" spans="1:29" x14ac:dyDescent="0.25">
      <c r="A25" s="85" t="s">
        <v>137</v>
      </c>
      <c r="B25" s="106" t="s">
        <v>0</v>
      </c>
      <c r="C25" s="107" t="str">
        <f>C$8</f>
        <v>Amount purchased by the Retail Business unhedged on the Spot Market</v>
      </c>
      <c r="D25" s="114" t="str">
        <f>D$8</f>
        <v>MWh</v>
      </c>
      <c r="E25" s="79">
        <f t="shared" si="4"/>
        <v>0</v>
      </c>
      <c r="F25" s="74"/>
      <c r="G25" s="74"/>
      <c r="H25" s="75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</row>
    <row r="26" spans="1:29" x14ac:dyDescent="0.25">
      <c r="A26" s="85" t="s">
        <v>138</v>
      </c>
      <c r="B26" s="106" t="s">
        <v>0</v>
      </c>
      <c r="C26" s="123" t="str">
        <f>C$9</f>
        <v>Amount purchased by the Retail Business pursuant to methods other than those listed above</v>
      </c>
      <c r="D26" s="114" t="str">
        <f>D$9</f>
        <v>MWh</v>
      </c>
      <c r="E26" s="79">
        <f t="shared" si="4"/>
        <v>0</v>
      </c>
      <c r="F26" s="74"/>
      <c r="G26" s="74"/>
      <c r="H26" s="75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</row>
    <row r="27" spans="1:29" x14ac:dyDescent="0.25">
      <c r="A27" s="85" t="s">
        <v>139</v>
      </c>
      <c r="B27" s="106" t="s">
        <v>0</v>
      </c>
      <c r="C27" s="107" t="str">
        <f>C$10</f>
        <v>Electricity Lost</v>
      </c>
      <c r="D27" s="114" t="str">
        <f>D$10</f>
        <v>MWh</v>
      </c>
      <c r="E27" s="79">
        <f t="shared" si="4"/>
        <v>0</v>
      </c>
      <c r="F27" s="74"/>
      <c r="G27" s="74"/>
      <c r="H27" s="75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</row>
    <row r="28" spans="1:29" x14ac:dyDescent="0.25">
      <c r="A28" s="85" t="s">
        <v>140</v>
      </c>
      <c r="B28" s="106" t="s">
        <v>0</v>
      </c>
      <c r="C28" s="107" t="str">
        <f>C$11</f>
        <v>Cost incurred by the Retail Business for wholesale electricity</v>
      </c>
      <c r="D28" s="137" t="str">
        <f>D$11</f>
        <v>$, in the financial year</v>
      </c>
      <c r="E28" s="79">
        <f t="shared" si="4"/>
        <v>0</v>
      </c>
      <c r="F28" s="80">
        <f>SUM(F29:F31,F33)</f>
        <v>0</v>
      </c>
      <c r="G28" s="80">
        <f t="shared" ref="G28:H28" si="6">SUM(G29:G31,G33)</f>
        <v>0</v>
      </c>
      <c r="H28" s="169">
        <f t="shared" si="6"/>
        <v>0</v>
      </c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</row>
    <row r="29" spans="1:29" x14ac:dyDescent="0.25">
      <c r="A29" s="85" t="s">
        <v>141</v>
      </c>
      <c r="B29" s="106" t="s">
        <v>0</v>
      </c>
      <c r="C29" s="123" t="str">
        <f>C$12</f>
        <v>Cost incurred by the Retail Business for electricity purchased pursuant to a Transfer Price</v>
      </c>
      <c r="D29" s="137" t="str">
        <f>D$12</f>
        <v>$, in the financial year</v>
      </c>
      <c r="E29" s="79">
        <f t="shared" si="4"/>
        <v>0</v>
      </c>
      <c r="F29" s="74"/>
      <c r="G29" s="74"/>
      <c r="H29" s="75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</row>
    <row r="30" spans="1:29" x14ac:dyDescent="0.25">
      <c r="A30" s="85" t="s">
        <v>142</v>
      </c>
      <c r="B30" s="106" t="s">
        <v>0</v>
      </c>
      <c r="C30" s="123" t="str">
        <f>C$13</f>
        <v>Cost incurred by the Retail Business for electricity purchased pursuant to a Hedging Instrument(s)</v>
      </c>
      <c r="D30" s="137" t="str">
        <f>D$13</f>
        <v>$, in the financial year</v>
      </c>
      <c r="E30" s="79">
        <f t="shared" si="4"/>
        <v>0</v>
      </c>
      <c r="F30" s="74"/>
      <c r="G30" s="74"/>
      <c r="H30" s="75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</row>
    <row r="31" spans="1:29" x14ac:dyDescent="0.25">
      <c r="A31" s="85" t="s">
        <v>143</v>
      </c>
      <c r="B31" s="106" t="s">
        <v>0</v>
      </c>
      <c r="C31" s="123" t="str">
        <f>C$14</f>
        <v>Cost incurred by the Retail Business for electricity purchased unhedged on the Spot Market</v>
      </c>
      <c r="D31" s="137" t="str">
        <f>D$14</f>
        <v>$, in the financial year</v>
      </c>
      <c r="E31" s="79">
        <f t="shared" si="4"/>
        <v>0</v>
      </c>
      <c r="F31" s="74"/>
      <c r="G31" s="74"/>
      <c r="H31" s="75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</row>
    <row r="32" spans="1:29" x14ac:dyDescent="0.25">
      <c r="A32" s="85" t="s">
        <v>144</v>
      </c>
      <c r="B32" s="106" t="s">
        <v>0</v>
      </c>
      <c r="C32" s="123" t="str">
        <f>C$15</f>
        <v>Cost incurred by the Retail Business for electricity purchased from Customers who were paid a Negotiated FiT</v>
      </c>
      <c r="D32" s="137" t="str">
        <f>D$15</f>
        <v>$, in the financial year</v>
      </c>
      <c r="E32" s="79">
        <f t="shared" si="4"/>
        <v>0</v>
      </c>
      <c r="F32" s="74"/>
      <c r="G32" s="74"/>
      <c r="H32" s="75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</row>
    <row r="33" spans="1:29" x14ac:dyDescent="0.25">
      <c r="A33" s="85" t="s">
        <v>145</v>
      </c>
      <c r="B33" s="106" t="s">
        <v>0</v>
      </c>
      <c r="C33" s="123" t="str">
        <f>C$16</f>
        <v>Cost incurred by the Retail Business for electricity purchased pursuant to methods other than those listed above</v>
      </c>
      <c r="D33" s="137" t="str">
        <f>D$16</f>
        <v>$, in the financial year</v>
      </c>
      <c r="E33" s="79">
        <f t="shared" si="4"/>
        <v>0</v>
      </c>
      <c r="F33" s="74"/>
      <c r="G33" s="74"/>
      <c r="H33" s="7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</row>
    <row r="34" spans="1:29" ht="15.75" thickBot="1" x14ac:dyDescent="0.3">
      <c r="A34" s="85" t="s">
        <v>146</v>
      </c>
      <c r="B34" s="115" t="s">
        <v>0</v>
      </c>
      <c r="C34" s="116" t="str">
        <f>C$17</f>
        <v>AEMO Fees</v>
      </c>
      <c r="D34" s="117" t="str">
        <f>D$17</f>
        <v>$, in the financial year</v>
      </c>
      <c r="E34" s="82">
        <f t="shared" si="4"/>
        <v>0</v>
      </c>
      <c r="F34" s="77"/>
      <c r="G34" s="77"/>
      <c r="H34" s="78"/>
    </row>
    <row r="35" spans="1:29" ht="15.75" thickBot="1" x14ac:dyDescent="0.3">
      <c r="C35" s="87"/>
      <c r="D35" s="87"/>
      <c r="E35" s="138"/>
      <c r="F35" s="138"/>
      <c r="G35" s="138"/>
      <c r="H35" s="138"/>
    </row>
    <row r="36" spans="1:29" ht="15.75" thickBot="1" x14ac:dyDescent="0.3">
      <c r="A36" s="85" t="s">
        <v>24</v>
      </c>
      <c r="B36" s="90" t="s">
        <v>423</v>
      </c>
      <c r="C36" s="91" t="s">
        <v>425</v>
      </c>
      <c r="D36" s="129" t="s">
        <v>435</v>
      </c>
      <c r="E36" s="130" t="s">
        <v>417</v>
      </c>
      <c r="F36" s="139" t="s">
        <v>43</v>
      </c>
      <c r="G36" s="139" t="s">
        <v>44</v>
      </c>
      <c r="H36" s="140" t="s">
        <v>45</v>
      </c>
    </row>
    <row r="37" spans="1:29" x14ac:dyDescent="0.25">
      <c r="A37" s="85" t="s">
        <v>147</v>
      </c>
      <c r="B37" s="106" t="s">
        <v>47</v>
      </c>
      <c r="C37" s="107" t="str">
        <f>C$3</f>
        <v>Electricity purchased from Solar Customers pursuant to a Negotiated FiT</v>
      </c>
      <c r="D37" s="132" t="str">
        <f>D$3</f>
        <v>MWh</v>
      </c>
      <c r="E37" s="133">
        <f>SUM(F37:H37)</f>
        <v>0</v>
      </c>
      <c r="F37" s="142"/>
      <c r="G37" s="142"/>
      <c r="H37" s="14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</row>
    <row r="38" spans="1:29" x14ac:dyDescent="0.25">
      <c r="A38" s="85" t="s">
        <v>148</v>
      </c>
      <c r="B38" s="106" t="s">
        <v>47</v>
      </c>
      <c r="C38" s="107" t="str">
        <f>C$4</f>
        <v>Electricity purchased and/or received from Solar Customers pursuant to a Premium FiT</v>
      </c>
      <c r="D38" s="114" t="str">
        <f>D$4</f>
        <v>MWh</v>
      </c>
      <c r="E38" s="79">
        <f t="shared" ref="E38" si="7">SUM(F38:H38)</f>
        <v>0</v>
      </c>
      <c r="F38" s="74"/>
      <c r="G38" s="74"/>
      <c r="H38" s="75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</row>
    <row r="39" spans="1:29" x14ac:dyDescent="0.25">
      <c r="A39" s="85" t="s">
        <v>149</v>
      </c>
      <c r="B39" s="106" t="s">
        <v>47</v>
      </c>
      <c r="C39" s="107" t="str">
        <f>C$5</f>
        <v>Electricity purchased from the NEM</v>
      </c>
      <c r="D39" s="114" t="str">
        <f>D$5</f>
        <v>MWh</v>
      </c>
      <c r="E39" s="79">
        <f>SUM(F39:H39)</f>
        <v>0</v>
      </c>
      <c r="F39" s="80">
        <f>SUM(F40:F43)</f>
        <v>0</v>
      </c>
      <c r="G39" s="80">
        <f t="shared" ref="G39" si="8">SUM(G40:G43)</f>
        <v>0</v>
      </c>
      <c r="H39" s="169">
        <f t="shared" ref="H39" si="9">SUM(H40:H43)</f>
        <v>0</v>
      </c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</row>
    <row r="40" spans="1:29" x14ac:dyDescent="0.25">
      <c r="A40" s="85" t="s">
        <v>150</v>
      </c>
      <c r="B40" s="106" t="s">
        <v>47</v>
      </c>
      <c r="C40" s="107" t="str">
        <f>C$6</f>
        <v>Amount purchased by the Retail Business pursuant to a Transfer Price from the Wholesale Business</v>
      </c>
      <c r="D40" s="114" t="str">
        <f>D$6</f>
        <v>MWh</v>
      </c>
      <c r="E40" s="79">
        <f t="shared" ref="E40:E51" si="10">SUM(F40:H40)</f>
        <v>0</v>
      </c>
      <c r="F40" s="74"/>
      <c r="G40" s="74"/>
      <c r="H40" s="75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</row>
    <row r="41" spans="1:29" x14ac:dyDescent="0.25">
      <c r="A41" s="85" t="s">
        <v>151</v>
      </c>
      <c r="B41" s="106" t="s">
        <v>47</v>
      </c>
      <c r="C41" s="107" t="str">
        <f>C$7</f>
        <v>Amount purchased by the Retail Business pursuant to a Hedging Instrument(s)</v>
      </c>
      <c r="D41" s="114" t="str">
        <f>D$7</f>
        <v>MWh</v>
      </c>
      <c r="E41" s="79">
        <f t="shared" si="10"/>
        <v>0</v>
      </c>
      <c r="F41" s="74"/>
      <c r="G41" s="74"/>
      <c r="H41" s="75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</row>
    <row r="42" spans="1:29" x14ac:dyDescent="0.25">
      <c r="A42" s="85" t="s">
        <v>152</v>
      </c>
      <c r="B42" s="106" t="s">
        <v>47</v>
      </c>
      <c r="C42" s="107" t="str">
        <f>C$8</f>
        <v>Amount purchased by the Retail Business unhedged on the Spot Market</v>
      </c>
      <c r="D42" s="114" t="str">
        <f>D$8</f>
        <v>MWh</v>
      </c>
      <c r="E42" s="79">
        <f t="shared" si="10"/>
        <v>0</v>
      </c>
      <c r="F42" s="74"/>
      <c r="G42" s="74"/>
      <c r="H42" s="75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</row>
    <row r="43" spans="1:29" x14ac:dyDescent="0.25">
      <c r="A43" s="85" t="s">
        <v>153</v>
      </c>
      <c r="B43" s="106" t="s">
        <v>47</v>
      </c>
      <c r="C43" s="123" t="str">
        <f>C$9</f>
        <v>Amount purchased by the Retail Business pursuant to methods other than those listed above</v>
      </c>
      <c r="D43" s="114" t="str">
        <f>D$9</f>
        <v>MWh</v>
      </c>
      <c r="E43" s="79">
        <f t="shared" si="10"/>
        <v>0</v>
      </c>
      <c r="F43" s="74"/>
      <c r="G43" s="74"/>
      <c r="H43" s="75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</row>
    <row r="44" spans="1:29" x14ac:dyDescent="0.25">
      <c r="A44" s="85" t="s">
        <v>154</v>
      </c>
      <c r="B44" s="106" t="s">
        <v>47</v>
      </c>
      <c r="C44" s="107" t="str">
        <f>C$10</f>
        <v>Electricity Lost</v>
      </c>
      <c r="D44" s="114" t="str">
        <f>D$10</f>
        <v>MWh</v>
      </c>
      <c r="E44" s="79">
        <f t="shared" si="10"/>
        <v>0</v>
      </c>
      <c r="F44" s="74"/>
      <c r="G44" s="74"/>
      <c r="H44" s="75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</row>
    <row r="45" spans="1:29" x14ac:dyDescent="0.25">
      <c r="A45" s="85" t="s">
        <v>155</v>
      </c>
      <c r="B45" s="106" t="s">
        <v>47</v>
      </c>
      <c r="C45" s="107" t="str">
        <f>C$11</f>
        <v>Cost incurred by the Retail Business for wholesale electricity</v>
      </c>
      <c r="D45" s="137" t="str">
        <f>D$11</f>
        <v>$, in the financial year</v>
      </c>
      <c r="E45" s="79">
        <f t="shared" si="10"/>
        <v>0</v>
      </c>
      <c r="F45" s="80">
        <f>SUM(F46:F48,F50)</f>
        <v>0</v>
      </c>
      <c r="G45" s="80">
        <f t="shared" ref="G45" si="11">SUM(G46:G48,G50)</f>
        <v>0</v>
      </c>
      <c r="H45" s="169">
        <f t="shared" ref="H45" si="12">SUM(H46:H48,H50)</f>
        <v>0</v>
      </c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</row>
    <row r="46" spans="1:29" x14ac:dyDescent="0.25">
      <c r="A46" s="85" t="s">
        <v>156</v>
      </c>
      <c r="B46" s="106" t="s">
        <v>47</v>
      </c>
      <c r="C46" s="123" t="str">
        <f>C$12</f>
        <v>Cost incurred by the Retail Business for electricity purchased pursuant to a Transfer Price</v>
      </c>
      <c r="D46" s="137" t="str">
        <f>D$12</f>
        <v>$, in the financial year</v>
      </c>
      <c r="E46" s="79">
        <f t="shared" si="10"/>
        <v>0</v>
      </c>
      <c r="F46" s="74"/>
      <c r="G46" s="74"/>
      <c r="H46" s="75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</row>
    <row r="47" spans="1:29" x14ac:dyDescent="0.25">
      <c r="A47" s="85" t="s">
        <v>157</v>
      </c>
      <c r="B47" s="106" t="s">
        <v>47</v>
      </c>
      <c r="C47" s="123" t="str">
        <f>C$13</f>
        <v>Cost incurred by the Retail Business for electricity purchased pursuant to a Hedging Instrument(s)</v>
      </c>
      <c r="D47" s="137" t="str">
        <f>D$13</f>
        <v>$, in the financial year</v>
      </c>
      <c r="E47" s="79">
        <f t="shared" si="10"/>
        <v>0</v>
      </c>
      <c r="F47" s="74"/>
      <c r="G47" s="74"/>
      <c r="H47" s="75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</row>
    <row r="48" spans="1:29" x14ac:dyDescent="0.25">
      <c r="A48" s="85" t="s">
        <v>158</v>
      </c>
      <c r="B48" s="106" t="s">
        <v>47</v>
      </c>
      <c r="C48" s="123" t="str">
        <f>C$14</f>
        <v>Cost incurred by the Retail Business for electricity purchased unhedged on the Spot Market</v>
      </c>
      <c r="D48" s="137" t="str">
        <f>D$14</f>
        <v>$, in the financial year</v>
      </c>
      <c r="E48" s="79">
        <f t="shared" si="10"/>
        <v>0</v>
      </c>
      <c r="F48" s="74"/>
      <c r="G48" s="74"/>
      <c r="H48" s="75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</row>
    <row r="49" spans="1:29" x14ac:dyDescent="0.25">
      <c r="A49" s="85" t="s">
        <v>159</v>
      </c>
      <c r="B49" s="106" t="s">
        <v>47</v>
      </c>
      <c r="C49" s="123" t="str">
        <f>C$15</f>
        <v>Cost incurred by the Retail Business for electricity purchased from Customers who were paid a Negotiated FiT</v>
      </c>
      <c r="D49" s="137" t="str">
        <f>D$15</f>
        <v>$, in the financial year</v>
      </c>
      <c r="E49" s="79">
        <f t="shared" si="10"/>
        <v>0</v>
      </c>
      <c r="F49" s="74"/>
      <c r="G49" s="74"/>
      <c r="H49" s="75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</row>
    <row r="50" spans="1:29" x14ac:dyDescent="0.25">
      <c r="A50" s="85" t="s">
        <v>160</v>
      </c>
      <c r="B50" s="106" t="s">
        <v>47</v>
      </c>
      <c r="C50" s="123" t="str">
        <f>C$16</f>
        <v>Cost incurred by the Retail Business for electricity purchased pursuant to methods other than those listed above</v>
      </c>
      <c r="D50" s="137" t="str">
        <f>D$16</f>
        <v>$, in the financial year</v>
      </c>
      <c r="E50" s="79">
        <f t="shared" si="10"/>
        <v>0</v>
      </c>
      <c r="F50" s="74"/>
      <c r="G50" s="74"/>
      <c r="H50" s="75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</row>
    <row r="51" spans="1:29" ht="15.75" thickBot="1" x14ac:dyDescent="0.3">
      <c r="A51" s="85" t="s">
        <v>161</v>
      </c>
      <c r="B51" s="115" t="s">
        <v>47</v>
      </c>
      <c r="C51" s="116" t="str">
        <f>C$17</f>
        <v>AEMO Fees</v>
      </c>
      <c r="D51" s="117" t="str">
        <f>D$17</f>
        <v>$, in the financial year</v>
      </c>
      <c r="E51" s="82">
        <f t="shared" si="10"/>
        <v>0</v>
      </c>
      <c r="F51" s="77"/>
      <c r="G51" s="77"/>
      <c r="H51" s="78"/>
    </row>
    <row r="52" spans="1:29" ht="15.75" thickBot="1" x14ac:dyDescent="0.3">
      <c r="C52" s="87"/>
      <c r="D52" s="87"/>
      <c r="E52" s="138"/>
      <c r="F52" s="138"/>
      <c r="G52" s="138"/>
      <c r="H52" s="138"/>
    </row>
    <row r="53" spans="1:29" ht="15.75" thickBot="1" x14ac:dyDescent="0.3">
      <c r="A53" s="85" t="s">
        <v>25</v>
      </c>
      <c r="B53" s="90" t="s">
        <v>423</v>
      </c>
      <c r="C53" s="91" t="s">
        <v>425</v>
      </c>
      <c r="D53" s="129" t="s">
        <v>435</v>
      </c>
      <c r="E53" s="130" t="s">
        <v>417</v>
      </c>
      <c r="F53" s="139" t="s">
        <v>43</v>
      </c>
      <c r="G53" s="139" t="s">
        <v>44</v>
      </c>
      <c r="H53" s="140" t="s">
        <v>45</v>
      </c>
    </row>
    <row r="54" spans="1:29" x14ac:dyDescent="0.25">
      <c r="A54" s="85" t="s">
        <v>162</v>
      </c>
      <c r="B54" s="106" t="s">
        <v>1</v>
      </c>
      <c r="C54" s="107" t="str">
        <f>C$3</f>
        <v>Electricity purchased from Solar Customers pursuant to a Negotiated FiT</v>
      </c>
      <c r="D54" s="132" t="str">
        <f>D$3</f>
        <v>MWh</v>
      </c>
      <c r="E54" s="133">
        <f>SUM(F54:H54)</f>
        <v>0</v>
      </c>
      <c r="F54" s="142"/>
      <c r="G54" s="142"/>
      <c r="H54" s="143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</row>
    <row r="55" spans="1:29" x14ac:dyDescent="0.25">
      <c r="A55" s="85" t="s">
        <v>163</v>
      </c>
      <c r="B55" s="106" t="s">
        <v>1</v>
      </c>
      <c r="C55" s="107" t="str">
        <f>C$4</f>
        <v>Electricity purchased and/or received from Solar Customers pursuant to a Premium FiT</v>
      </c>
      <c r="D55" s="114" t="str">
        <f>D$4</f>
        <v>MWh</v>
      </c>
      <c r="E55" s="79">
        <f t="shared" ref="E55" si="13">SUM(F55:H55)</f>
        <v>0</v>
      </c>
      <c r="F55" s="74"/>
      <c r="G55" s="74"/>
      <c r="H55" s="75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</row>
    <row r="56" spans="1:29" x14ac:dyDescent="0.25">
      <c r="A56" s="85" t="s">
        <v>164</v>
      </c>
      <c r="B56" s="106" t="s">
        <v>1</v>
      </c>
      <c r="C56" s="107" t="str">
        <f>C$5</f>
        <v>Electricity purchased from the NEM</v>
      </c>
      <c r="D56" s="114" t="str">
        <f>D$5</f>
        <v>MWh</v>
      </c>
      <c r="E56" s="79">
        <f>SUM(F56:H56)</f>
        <v>0</v>
      </c>
      <c r="F56" s="80">
        <f>SUM(F57:F60)</f>
        <v>0</v>
      </c>
      <c r="G56" s="80">
        <f t="shared" ref="G56" si="14">SUM(G57:G60)</f>
        <v>0</v>
      </c>
      <c r="H56" s="169">
        <f t="shared" ref="H56" si="15">SUM(H57:H60)</f>
        <v>0</v>
      </c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</row>
    <row r="57" spans="1:29" x14ac:dyDescent="0.25">
      <c r="A57" s="85" t="s">
        <v>165</v>
      </c>
      <c r="B57" s="106" t="s">
        <v>1</v>
      </c>
      <c r="C57" s="107" t="str">
        <f>C$6</f>
        <v>Amount purchased by the Retail Business pursuant to a Transfer Price from the Wholesale Business</v>
      </c>
      <c r="D57" s="114" t="str">
        <f>D$6</f>
        <v>MWh</v>
      </c>
      <c r="E57" s="79">
        <f t="shared" ref="E57:E68" si="16">SUM(F57:H57)</f>
        <v>0</v>
      </c>
      <c r="F57" s="74"/>
      <c r="G57" s="74"/>
      <c r="H57" s="75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</row>
    <row r="58" spans="1:29" x14ac:dyDescent="0.25">
      <c r="A58" s="85" t="s">
        <v>166</v>
      </c>
      <c r="B58" s="106" t="s">
        <v>1</v>
      </c>
      <c r="C58" s="107" t="str">
        <f>C$7</f>
        <v>Amount purchased by the Retail Business pursuant to a Hedging Instrument(s)</v>
      </c>
      <c r="D58" s="114" t="str">
        <f>D$7</f>
        <v>MWh</v>
      </c>
      <c r="E58" s="79">
        <f t="shared" si="16"/>
        <v>0</v>
      </c>
      <c r="F58" s="74"/>
      <c r="G58" s="74"/>
      <c r="H58" s="75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</row>
    <row r="59" spans="1:29" x14ac:dyDescent="0.25">
      <c r="A59" s="85" t="s">
        <v>167</v>
      </c>
      <c r="B59" s="106" t="s">
        <v>1</v>
      </c>
      <c r="C59" s="107" t="str">
        <f>C$8</f>
        <v>Amount purchased by the Retail Business unhedged on the Spot Market</v>
      </c>
      <c r="D59" s="114" t="str">
        <f>D$8</f>
        <v>MWh</v>
      </c>
      <c r="E59" s="79">
        <f t="shared" si="16"/>
        <v>0</v>
      </c>
      <c r="F59" s="74"/>
      <c r="G59" s="74"/>
      <c r="H59" s="75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</row>
    <row r="60" spans="1:29" x14ac:dyDescent="0.25">
      <c r="A60" s="85" t="s">
        <v>168</v>
      </c>
      <c r="B60" s="106" t="s">
        <v>1</v>
      </c>
      <c r="C60" s="123" t="str">
        <f>C$9</f>
        <v>Amount purchased by the Retail Business pursuant to methods other than those listed above</v>
      </c>
      <c r="D60" s="114" t="str">
        <f>D$9</f>
        <v>MWh</v>
      </c>
      <c r="E60" s="79">
        <f t="shared" si="16"/>
        <v>0</v>
      </c>
      <c r="F60" s="74"/>
      <c r="G60" s="74"/>
      <c r="H60" s="75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</row>
    <row r="61" spans="1:29" x14ac:dyDescent="0.25">
      <c r="A61" s="85" t="s">
        <v>169</v>
      </c>
      <c r="B61" s="106" t="s">
        <v>1</v>
      </c>
      <c r="C61" s="107" t="str">
        <f>C$10</f>
        <v>Electricity Lost</v>
      </c>
      <c r="D61" s="114" t="str">
        <f>D$10</f>
        <v>MWh</v>
      </c>
      <c r="E61" s="79">
        <f t="shared" si="16"/>
        <v>0</v>
      </c>
      <c r="F61" s="74"/>
      <c r="G61" s="74"/>
      <c r="H61" s="75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1:29" x14ac:dyDescent="0.25">
      <c r="A62" s="85" t="s">
        <v>170</v>
      </c>
      <c r="B62" s="106" t="s">
        <v>1</v>
      </c>
      <c r="C62" s="107" t="str">
        <f>C$11</f>
        <v>Cost incurred by the Retail Business for wholesale electricity</v>
      </c>
      <c r="D62" s="137" t="str">
        <f>D$11</f>
        <v>$, in the financial year</v>
      </c>
      <c r="E62" s="79">
        <f t="shared" si="16"/>
        <v>0</v>
      </c>
      <c r="F62" s="80">
        <f>SUM(F63:F65,F67)</f>
        <v>0</v>
      </c>
      <c r="G62" s="80">
        <f t="shared" ref="G62" si="17">SUM(G63:G65,G67)</f>
        <v>0</v>
      </c>
      <c r="H62" s="169">
        <f t="shared" ref="H62" si="18">SUM(H63:H65,H67)</f>
        <v>0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1:29" x14ac:dyDescent="0.25">
      <c r="A63" s="85" t="s">
        <v>171</v>
      </c>
      <c r="B63" s="106" t="s">
        <v>1</v>
      </c>
      <c r="C63" s="123" t="str">
        <f>C$12</f>
        <v>Cost incurred by the Retail Business for electricity purchased pursuant to a Transfer Price</v>
      </c>
      <c r="D63" s="137" t="str">
        <f>D$12</f>
        <v>$, in the financial year</v>
      </c>
      <c r="E63" s="79">
        <f t="shared" si="16"/>
        <v>0</v>
      </c>
      <c r="F63" s="74"/>
      <c r="G63" s="74"/>
      <c r="H63" s="75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</row>
    <row r="64" spans="1:29" x14ac:dyDescent="0.25">
      <c r="A64" s="85" t="s">
        <v>172</v>
      </c>
      <c r="B64" s="106" t="s">
        <v>1</v>
      </c>
      <c r="C64" s="123" t="str">
        <f>C$13</f>
        <v>Cost incurred by the Retail Business for electricity purchased pursuant to a Hedging Instrument(s)</v>
      </c>
      <c r="D64" s="137" t="str">
        <f>D$13</f>
        <v>$, in the financial year</v>
      </c>
      <c r="E64" s="79">
        <f t="shared" si="16"/>
        <v>0</v>
      </c>
      <c r="F64" s="74"/>
      <c r="G64" s="74"/>
      <c r="H64" s="75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</row>
    <row r="65" spans="1:29" x14ac:dyDescent="0.25">
      <c r="A65" s="85" t="s">
        <v>173</v>
      </c>
      <c r="B65" s="106" t="s">
        <v>1</v>
      </c>
      <c r="C65" s="123" t="str">
        <f>C$14</f>
        <v>Cost incurred by the Retail Business for electricity purchased unhedged on the Spot Market</v>
      </c>
      <c r="D65" s="137" t="str">
        <f>D$14</f>
        <v>$, in the financial year</v>
      </c>
      <c r="E65" s="79">
        <f t="shared" si="16"/>
        <v>0</v>
      </c>
      <c r="F65" s="74"/>
      <c r="G65" s="74"/>
      <c r="H65" s="75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</row>
    <row r="66" spans="1:29" x14ac:dyDescent="0.25">
      <c r="A66" s="85" t="s">
        <v>174</v>
      </c>
      <c r="B66" s="106" t="s">
        <v>1</v>
      </c>
      <c r="C66" s="123" t="str">
        <f>C$15</f>
        <v>Cost incurred by the Retail Business for electricity purchased from Customers who were paid a Negotiated FiT</v>
      </c>
      <c r="D66" s="137" t="str">
        <f>D$15</f>
        <v>$, in the financial year</v>
      </c>
      <c r="E66" s="79">
        <f t="shared" si="16"/>
        <v>0</v>
      </c>
      <c r="F66" s="74"/>
      <c r="G66" s="74"/>
      <c r="H66" s="75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</row>
    <row r="67" spans="1:29" x14ac:dyDescent="0.25">
      <c r="A67" s="85" t="s">
        <v>175</v>
      </c>
      <c r="B67" s="106" t="s">
        <v>1</v>
      </c>
      <c r="C67" s="123" t="str">
        <f>C$16</f>
        <v>Cost incurred by the Retail Business for electricity purchased pursuant to methods other than those listed above</v>
      </c>
      <c r="D67" s="137" t="str">
        <f>D$16</f>
        <v>$, in the financial year</v>
      </c>
      <c r="E67" s="79">
        <f t="shared" si="16"/>
        <v>0</v>
      </c>
      <c r="F67" s="74"/>
      <c r="G67" s="74"/>
      <c r="H67" s="75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</row>
    <row r="68" spans="1:29" ht="15.75" thickBot="1" x14ac:dyDescent="0.3">
      <c r="A68" s="85" t="s">
        <v>176</v>
      </c>
      <c r="B68" s="115" t="s">
        <v>1</v>
      </c>
      <c r="C68" s="116" t="str">
        <f>C$17</f>
        <v>AEMO Fees</v>
      </c>
      <c r="D68" s="117" t="str">
        <f>D$17</f>
        <v>$, in the financial year</v>
      </c>
      <c r="E68" s="82">
        <f t="shared" si="16"/>
        <v>0</v>
      </c>
      <c r="F68" s="77"/>
      <c r="G68" s="77"/>
      <c r="H68" s="78"/>
    </row>
    <row r="69" spans="1:29" ht="15.75" thickBot="1" x14ac:dyDescent="0.3">
      <c r="C69" s="87"/>
      <c r="D69" s="87"/>
      <c r="E69" s="138"/>
      <c r="F69" s="138"/>
      <c r="G69" s="138"/>
      <c r="H69" s="138"/>
    </row>
    <row r="70" spans="1:29" ht="15.75" thickBot="1" x14ac:dyDescent="0.3">
      <c r="A70" s="85" t="s">
        <v>26</v>
      </c>
      <c r="B70" s="90" t="s">
        <v>423</v>
      </c>
      <c r="C70" s="91" t="s">
        <v>425</v>
      </c>
      <c r="D70" s="129" t="s">
        <v>435</v>
      </c>
      <c r="E70" s="130" t="s">
        <v>417</v>
      </c>
      <c r="F70" s="139" t="s">
        <v>43</v>
      </c>
      <c r="G70" s="139" t="s">
        <v>44</v>
      </c>
      <c r="H70" s="140" t="s">
        <v>45</v>
      </c>
    </row>
    <row r="71" spans="1:29" x14ac:dyDescent="0.25">
      <c r="A71" s="85" t="s">
        <v>177</v>
      </c>
      <c r="B71" s="102" t="s">
        <v>4</v>
      </c>
      <c r="C71" s="107" t="str">
        <f>C$3</f>
        <v>Electricity purchased from Solar Customers pursuant to a Negotiated FiT</v>
      </c>
      <c r="D71" s="132" t="str">
        <f>D$3</f>
        <v>MWh</v>
      </c>
      <c r="E71" s="133">
        <f>SUM(F71:H71)</f>
        <v>0</v>
      </c>
      <c r="F71" s="142"/>
      <c r="G71" s="142"/>
      <c r="H71" s="143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</row>
    <row r="72" spans="1:29" x14ac:dyDescent="0.25">
      <c r="A72" s="85" t="s">
        <v>178</v>
      </c>
      <c r="B72" s="102" t="s">
        <v>4</v>
      </c>
      <c r="C72" s="107" t="str">
        <f>C$4</f>
        <v>Electricity purchased and/or received from Solar Customers pursuant to a Premium FiT</v>
      </c>
      <c r="D72" s="114" t="str">
        <f>D$4</f>
        <v>MWh</v>
      </c>
      <c r="E72" s="79">
        <f t="shared" ref="E72" si="19">SUM(F72:H72)</f>
        <v>0</v>
      </c>
      <c r="F72" s="74"/>
      <c r="G72" s="74"/>
      <c r="H72" s="75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</row>
    <row r="73" spans="1:29" x14ac:dyDescent="0.25">
      <c r="A73" s="85" t="s">
        <v>179</v>
      </c>
      <c r="B73" s="102" t="s">
        <v>4</v>
      </c>
      <c r="C73" s="107" t="str">
        <f>C$5</f>
        <v>Electricity purchased from the NEM</v>
      </c>
      <c r="D73" s="114" t="str">
        <f>D$5</f>
        <v>MWh</v>
      </c>
      <c r="E73" s="79">
        <f>SUM(F73:H73)</f>
        <v>0</v>
      </c>
      <c r="F73" s="80">
        <f>SUM(F74:F77)</f>
        <v>0</v>
      </c>
      <c r="G73" s="80">
        <f t="shared" ref="G73" si="20">SUM(G74:G77)</f>
        <v>0</v>
      </c>
      <c r="H73" s="169">
        <f t="shared" ref="H73" si="21">SUM(H74:H77)</f>
        <v>0</v>
      </c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</row>
    <row r="74" spans="1:29" x14ac:dyDescent="0.25">
      <c r="A74" s="85" t="s">
        <v>180</v>
      </c>
      <c r="B74" s="102" t="s">
        <v>4</v>
      </c>
      <c r="C74" s="107" t="str">
        <f>C$6</f>
        <v>Amount purchased by the Retail Business pursuant to a Transfer Price from the Wholesale Business</v>
      </c>
      <c r="D74" s="114" t="str">
        <f>D$6</f>
        <v>MWh</v>
      </c>
      <c r="E74" s="79">
        <f t="shared" ref="E74:E85" si="22">SUM(F74:H74)</f>
        <v>0</v>
      </c>
      <c r="F74" s="74"/>
      <c r="G74" s="74"/>
      <c r="H74" s="75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</row>
    <row r="75" spans="1:29" x14ac:dyDescent="0.25">
      <c r="A75" s="85" t="s">
        <v>181</v>
      </c>
      <c r="B75" s="102" t="s">
        <v>4</v>
      </c>
      <c r="C75" s="107" t="str">
        <f>C$7</f>
        <v>Amount purchased by the Retail Business pursuant to a Hedging Instrument(s)</v>
      </c>
      <c r="D75" s="114" t="str">
        <f>D$7</f>
        <v>MWh</v>
      </c>
      <c r="E75" s="79">
        <f t="shared" si="22"/>
        <v>0</v>
      </c>
      <c r="F75" s="74"/>
      <c r="G75" s="74"/>
      <c r="H75" s="75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</row>
    <row r="76" spans="1:29" x14ac:dyDescent="0.25">
      <c r="A76" s="85" t="s">
        <v>182</v>
      </c>
      <c r="B76" s="106" t="s">
        <v>4</v>
      </c>
      <c r="C76" s="107" t="str">
        <f>C$8</f>
        <v>Amount purchased by the Retail Business unhedged on the Spot Market</v>
      </c>
      <c r="D76" s="114" t="str">
        <f>D$8</f>
        <v>MWh</v>
      </c>
      <c r="E76" s="79">
        <f t="shared" si="22"/>
        <v>0</v>
      </c>
      <c r="F76" s="74"/>
      <c r="G76" s="74"/>
      <c r="H76" s="75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</row>
    <row r="77" spans="1:29" x14ac:dyDescent="0.25">
      <c r="A77" s="85" t="s">
        <v>183</v>
      </c>
      <c r="B77" s="106" t="s">
        <v>4</v>
      </c>
      <c r="C77" s="123" t="str">
        <f>C$9</f>
        <v>Amount purchased by the Retail Business pursuant to methods other than those listed above</v>
      </c>
      <c r="D77" s="114" t="str">
        <f>D$9</f>
        <v>MWh</v>
      </c>
      <c r="E77" s="79">
        <f t="shared" si="22"/>
        <v>0</v>
      </c>
      <c r="F77" s="74"/>
      <c r="G77" s="74"/>
      <c r="H77" s="75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</row>
    <row r="78" spans="1:29" x14ac:dyDescent="0.25">
      <c r="A78" s="85" t="s">
        <v>184</v>
      </c>
      <c r="B78" s="106" t="s">
        <v>4</v>
      </c>
      <c r="C78" s="107" t="str">
        <f>C$10</f>
        <v>Electricity Lost</v>
      </c>
      <c r="D78" s="114" t="str">
        <f>D$10</f>
        <v>MWh</v>
      </c>
      <c r="E78" s="79">
        <f t="shared" si="22"/>
        <v>0</v>
      </c>
      <c r="F78" s="74"/>
      <c r="G78" s="74"/>
      <c r="H78" s="75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</row>
    <row r="79" spans="1:29" x14ac:dyDescent="0.25">
      <c r="A79" s="85" t="s">
        <v>185</v>
      </c>
      <c r="B79" s="106" t="s">
        <v>4</v>
      </c>
      <c r="C79" s="107" t="str">
        <f>C$11</f>
        <v>Cost incurred by the Retail Business for wholesale electricity</v>
      </c>
      <c r="D79" s="137" t="str">
        <f>D$11</f>
        <v>$, in the financial year</v>
      </c>
      <c r="E79" s="79">
        <f t="shared" si="22"/>
        <v>0</v>
      </c>
      <c r="F79" s="80">
        <f>SUM(F80:F82,F84)</f>
        <v>0</v>
      </c>
      <c r="G79" s="80">
        <f t="shared" ref="G79" si="23">SUM(G80:G82,G84)</f>
        <v>0</v>
      </c>
      <c r="H79" s="169">
        <f t="shared" ref="H79" si="24">SUM(H80:H82,H84)</f>
        <v>0</v>
      </c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</row>
    <row r="80" spans="1:29" x14ac:dyDescent="0.25">
      <c r="A80" s="85" t="s">
        <v>186</v>
      </c>
      <c r="B80" s="106" t="s">
        <v>4</v>
      </c>
      <c r="C80" s="123" t="str">
        <f>C$12</f>
        <v>Cost incurred by the Retail Business for electricity purchased pursuant to a Transfer Price</v>
      </c>
      <c r="D80" s="137" t="str">
        <f>D$12</f>
        <v>$, in the financial year</v>
      </c>
      <c r="E80" s="79">
        <f t="shared" si="22"/>
        <v>0</v>
      </c>
      <c r="F80" s="74"/>
      <c r="G80" s="74"/>
      <c r="H80" s="75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</row>
    <row r="81" spans="1:29" x14ac:dyDescent="0.25">
      <c r="A81" s="85" t="s">
        <v>187</v>
      </c>
      <c r="B81" s="106" t="s">
        <v>4</v>
      </c>
      <c r="C81" s="123" t="str">
        <f>C$13</f>
        <v>Cost incurred by the Retail Business for electricity purchased pursuant to a Hedging Instrument(s)</v>
      </c>
      <c r="D81" s="137" t="str">
        <f>D$13</f>
        <v>$, in the financial year</v>
      </c>
      <c r="E81" s="79">
        <f t="shared" si="22"/>
        <v>0</v>
      </c>
      <c r="F81" s="74"/>
      <c r="G81" s="74"/>
      <c r="H81" s="75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</row>
    <row r="82" spans="1:29" x14ac:dyDescent="0.25">
      <c r="A82" s="85" t="s">
        <v>188</v>
      </c>
      <c r="B82" s="106" t="s">
        <v>4</v>
      </c>
      <c r="C82" s="123" t="str">
        <f>C$14</f>
        <v>Cost incurred by the Retail Business for electricity purchased unhedged on the Spot Market</v>
      </c>
      <c r="D82" s="137" t="str">
        <f>D$14</f>
        <v>$, in the financial year</v>
      </c>
      <c r="E82" s="79">
        <f t="shared" si="22"/>
        <v>0</v>
      </c>
      <c r="F82" s="74"/>
      <c r="G82" s="74"/>
      <c r="H82" s="75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</row>
    <row r="83" spans="1:29" x14ac:dyDescent="0.25">
      <c r="A83" s="85" t="s">
        <v>189</v>
      </c>
      <c r="B83" s="106" t="s">
        <v>4</v>
      </c>
      <c r="C83" s="123" t="str">
        <f>C$15</f>
        <v>Cost incurred by the Retail Business for electricity purchased from Customers who were paid a Negotiated FiT</v>
      </c>
      <c r="D83" s="137" t="str">
        <f>D$15</f>
        <v>$, in the financial year</v>
      </c>
      <c r="E83" s="79">
        <f t="shared" si="22"/>
        <v>0</v>
      </c>
      <c r="F83" s="74"/>
      <c r="G83" s="74"/>
      <c r="H83" s="75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</row>
    <row r="84" spans="1:29" x14ac:dyDescent="0.25">
      <c r="A84" s="85" t="s">
        <v>409</v>
      </c>
      <c r="B84" s="106" t="s">
        <v>4</v>
      </c>
      <c r="C84" s="123" t="str">
        <f>C$16</f>
        <v>Cost incurred by the Retail Business for electricity purchased pursuant to methods other than those listed above</v>
      </c>
      <c r="D84" s="137" t="str">
        <f>D$16</f>
        <v>$, in the financial year</v>
      </c>
      <c r="E84" s="79">
        <f t="shared" si="22"/>
        <v>0</v>
      </c>
      <c r="F84" s="74"/>
      <c r="G84" s="74"/>
      <c r="H84" s="75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</row>
    <row r="85" spans="1:29" ht="15.75" thickBot="1" x14ac:dyDescent="0.3">
      <c r="A85" s="85" t="s">
        <v>410</v>
      </c>
      <c r="B85" s="115" t="s">
        <v>4</v>
      </c>
      <c r="C85" s="116" t="str">
        <f>C$17</f>
        <v>AEMO Fees</v>
      </c>
      <c r="D85" s="117" t="str">
        <f>D$17</f>
        <v>$, in the financial year</v>
      </c>
      <c r="E85" s="82">
        <f t="shared" si="22"/>
        <v>0</v>
      </c>
      <c r="F85" s="77"/>
      <c r="G85" s="77"/>
      <c r="H85" s="78"/>
    </row>
    <row r="86" spans="1:29" ht="15.75" thickBot="1" x14ac:dyDescent="0.3">
      <c r="C86" s="87"/>
      <c r="D86" s="87"/>
      <c r="E86" s="138"/>
      <c r="F86" s="138"/>
      <c r="G86" s="138"/>
      <c r="H86" s="138"/>
    </row>
    <row r="87" spans="1:29" ht="15.75" thickBot="1" x14ac:dyDescent="0.3">
      <c r="A87" s="85" t="s">
        <v>27</v>
      </c>
      <c r="B87" s="90" t="s">
        <v>423</v>
      </c>
      <c r="C87" s="91" t="s">
        <v>425</v>
      </c>
      <c r="D87" s="129" t="s">
        <v>435</v>
      </c>
      <c r="E87" s="130" t="s">
        <v>417</v>
      </c>
      <c r="F87" s="139" t="s">
        <v>43</v>
      </c>
      <c r="G87" s="139" t="s">
        <v>44</v>
      </c>
      <c r="H87" s="140" t="s">
        <v>45</v>
      </c>
    </row>
    <row r="88" spans="1:29" x14ac:dyDescent="0.25">
      <c r="A88" s="85" t="s">
        <v>411</v>
      </c>
      <c r="B88" s="96" t="s">
        <v>3</v>
      </c>
      <c r="C88" s="107" t="str">
        <f>C$3</f>
        <v>Electricity purchased from Solar Customers pursuant to a Negotiated FiT</v>
      </c>
      <c r="D88" s="132" t="str">
        <f>D$3</f>
        <v>MWh</v>
      </c>
      <c r="E88" s="133">
        <f>SUM(F88:H88)</f>
        <v>0</v>
      </c>
      <c r="F88" s="142"/>
      <c r="G88" s="142"/>
      <c r="H88" s="143"/>
    </row>
    <row r="89" spans="1:29" x14ac:dyDescent="0.25">
      <c r="A89" s="85" t="s">
        <v>412</v>
      </c>
      <c r="B89" s="106" t="s">
        <v>3</v>
      </c>
      <c r="C89" s="107" t="str">
        <f>C$4</f>
        <v>Electricity purchased and/or received from Solar Customers pursuant to a Premium FiT</v>
      </c>
      <c r="D89" s="114" t="str">
        <f>D$4</f>
        <v>MWh</v>
      </c>
      <c r="E89" s="79">
        <f t="shared" ref="E89" si="25">SUM(F89:H89)</f>
        <v>0</v>
      </c>
      <c r="F89" s="74"/>
      <c r="G89" s="74"/>
      <c r="H89" s="75"/>
    </row>
    <row r="90" spans="1:29" x14ac:dyDescent="0.25">
      <c r="A90" s="85" t="s">
        <v>413</v>
      </c>
      <c r="B90" s="106" t="s">
        <v>3</v>
      </c>
      <c r="C90" s="107" t="str">
        <f>C$5</f>
        <v>Electricity purchased from the NEM</v>
      </c>
      <c r="D90" s="114" t="str">
        <f>D$5</f>
        <v>MWh</v>
      </c>
      <c r="E90" s="79">
        <f>SUM(F90:H90)</f>
        <v>0</v>
      </c>
      <c r="F90" s="80">
        <f>SUM(F91:F94)</f>
        <v>0</v>
      </c>
      <c r="G90" s="80">
        <f t="shared" ref="G90" si="26">SUM(G91:G94)</f>
        <v>0</v>
      </c>
      <c r="H90" s="169">
        <f t="shared" ref="H90" si="27">SUM(H91:H94)</f>
        <v>0</v>
      </c>
    </row>
    <row r="91" spans="1:29" x14ac:dyDescent="0.25">
      <c r="A91" s="85" t="s">
        <v>520</v>
      </c>
      <c r="B91" s="102" t="s">
        <v>3</v>
      </c>
      <c r="C91" s="107" t="str">
        <f>C$6</f>
        <v>Amount purchased by the Retail Business pursuant to a Transfer Price from the Wholesale Business</v>
      </c>
      <c r="D91" s="114" t="str">
        <f>D$6</f>
        <v>MWh</v>
      </c>
      <c r="E91" s="79">
        <f t="shared" ref="E91:E102" si="28">SUM(F91:H91)</f>
        <v>0</v>
      </c>
      <c r="F91" s="74"/>
      <c r="G91" s="74"/>
      <c r="H91" s="75"/>
    </row>
    <row r="92" spans="1:29" x14ac:dyDescent="0.25">
      <c r="A92" s="85" t="s">
        <v>521</v>
      </c>
      <c r="B92" s="102" t="s">
        <v>3</v>
      </c>
      <c r="C92" s="107" t="str">
        <f>C$7</f>
        <v>Amount purchased by the Retail Business pursuant to a Hedging Instrument(s)</v>
      </c>
      <c r="D92" s="114" t="str">
        <f>D$7</f>
        <v>MWh</v>
      </c>
      <c r="E92" s="79">
        <f t="shared" si="28"/>
        <v>0</v>
      </c>
      <c r="F92" s="74"/>
      <c r="G92" s="74"/>
      <c r="H92" s="75"/>
    </row>
    <row r="93" spans="1:29" x14ac:dyDescent="0.25">
      <c r="A93" s="85" t="s">
        <v>522</v>
      </c>
      <c r="B93" s="106" t="s">
        <v>3</v>
      </c>
      <c r="C93" s="107" t="str">
        <f>C$8</f>
        <v>Amount purchased by the Retail Business unhedged on the Spot Market</v>
      </c>
      <c r="D93" s="114" t="str">
        <f>D$8</f>
        <v>MWh</v>
      </c>
      <c r="E93" s="79">
        <f t="shared" si="28"/>
        <v>0</v>
      </c>
      <c r="F93" s="74"/>
      <c r="G93" s="74"/>
      <c r="H93" s="75"/>
    </row>
    <row r="94" spans="1:29" x14ac:dyDescent="0.25">
      <c r="A94" s="85" t="s">
        <v>523</v>
      </c>
      <c r="B94" s="106" t="s">
        <v>3</v>
      </c>
      <c r="C94" s="123" t="str">
        <f>C$9</f>
        <v>Amount purchased by the Retail Business pursuant to methods other than those listed above</v>
      </c>
      <c r="D94" s="114" t="str">
        <f>D$9</f>
        <v>MWh</v>
      </c>
      <c r="E94" s="79">
        <f t="shared" si="28"/>
        <v>0</v>
      </c>
      <c r="F94" s="74"/>
      <c r="G94" s="74"/>
      <c r="H94" s="75"/>
    </row>
    <row r="95" spans="1:29" x14ac:dyDescent="0.25">
      <c r="A95" s="85" t="s">
        <v>524</v>
      </c>
      <c r="B95" s="106" t="s">
        <v>3</v>
      </c>
      <c r="C95" s="107" t="str">
        <f>C$10</f>
        <v>Electricity Lost</v>
      </c>
      <c r="D95" s="114" t="str">
        <f>D$10</f>
        <v>MWh</v>
      </c>
      <c r="E95" s="79">
        <f t="shared" si="28"/>
        <v>0</v>
      </c>
      <c r="F95" s="74"/>
      <c r="G95" s="74"/>
      <c r="H95" s="75"/>
    </row>
    <row r="96" spans="1:29" x14ac:dyDescent="0.25">
      <c r="A96" s="85" t="s">
        <v>525</v>
      </c>
      <c r="B96" s="106" t="s">
        <v>3</v>
      </c>
      <c r="C96" s="107" t="str">
        <f>C$11</f>
        <v>Cost incurred by the Retail Business for wholesale electricity</v>
      </c>
      <c r="D96" s="137" t="str">
        <f>D$11</f>
        <v>$, in the financial year</v>
      </c>
      <c r="E96" s="79">
        <f t="shared" si="28"/>
        <v>0</v>
      </c>
      <c r="F96" s="80">
        <f>SUM(F97:F99,F101)</f>
        <v>0</v>
      </c>
      <c r="G96" s="80">
        <f t="shared" ref="G96" si="29">SUM(G97:G99,G101)</f>
        <v>0</v>
      </c>
      <c r="H96" s="169">
        <f t="shared" ref="H96" si="30">SUM(H97:H99,H101)</f>
        <v>0</v>
      </c>
    </row>
    <row r="97" spans="1:8" x14ac:dyDescent="0.25">
      <c r="A97" s="85" t="s">
        <v>526</v>
      </c>
      <c r="B97" s="106" t="s">
        <v>3</v>
      </c>
      <c r="C97" s="123" t="str">
        <f>C$12</f>
        <v>Cost incurred by the Retail Business for electricity purchased pursuant to a Transfer Price</v>
      </c>
      <c r="D97" s="137" t="str">
        <f>D$12</f>
        <v>$, in the financial year</v>
      </c>
      <c r="E97" s="79">
        <f t="shared" si="28"/>
        <v>0</v>
      </c>
      <c r="F97" s="74"/>
      <c r="G97" s="74"/>
      <c r="H97" s="75"/>
    </row>
    <row r="98" spans="1:8" x14ac:dyDescent="0.25">
      <c r="A98" s="85" t="s">
        <v>527</v>
      </c>
      <c r="B98" s="106" t="s">
        <v>3</v>
      </c>
      <c r="C98" s="123" t="str">
        <f>C$13</f>
        <v>Cost incurred by the Retail Business for electricity purchased pursuant to a Hedging Instrument(s)</v>
      </c>
      <c r="D98" s="137" t="str">
        <f>D$13</f>
        <v>$, in the financial year</v>
      </c>
      <c r="E98" s="79">
        <f t="shared" si="28"/>
        <v>0</v>
      </c>
      <c r="F98" s="74"/>
      <c r="G98" s="74"/>
      <c r="H98" s="75"/>
    </row>
    <row r="99" spans="1:8" x14ac:dyDescent="0.25">
      <c r="A99" s="85" t="s">
        <v>528</v>
      </c>
      <c r="B99" s="106" t="s">
        <v>3</v>
      </c>
      <c r="C99" s="123" t="str">
        <f>C$14</f>
        <v>Cost incurred by the Retail Business for electricity purchased unhedged on the Spot Market</v>
      </c>
      <c r="D99" s="137" t="str">
        <f>D$14</f>
        <v>$, in the financial year</v>
      </c>
      <c r="E99" s="79">
        <f t="shared" si="28"/>
        <v>0</v>
      </c>
      <c r="F99" s="74"/>
      <c r="G99" s="74"/>
      <c r="H99" s="75"/>
    </row>
    <row r="100" spans="1:8" x14ac:dyDescent="0.25">
      <c r="A100" s="85" t="s">
        <v>529</v>
      </c>
      <c r="B100" s="106" t="s">
        <v>3</v>
      </c>
      <c r="C100" s="123" t="str">
        <f>C$15</f>
        <v>Cost incurred by the Retail Business for electricity purchased from Customers who were paid a Negotiated FiT</v>
      </c>
      <c r="D100" s="137" t="str">
        <f>D$15</f>
        <v>$, in the financial year</v>
      </c>
      <c r="E100" s="79">
        <f t="shared" si="28"/>
        <v>0</v>
      </c>
      <c r="F100" s="74"/>
      <c r="G100" s="74"/>
      <c r="H100" s="75"/>
    </row>
    <row r="101" spans="1:8" x14ac:dyDescent="0.25">
      <c r="A101" s="85" t="s">
        <v>530</v>
      </c>
      <c r="B101" s="106" t="s">
        <v>3</v>
      </c>
      <c r="C101" s="123" t="str">
        <f>C$16</f>
        <v>Cost incurred by the Retail Business for electricity purchased pursuant to methods other than those listed above</v>
      </c>
      <c r="D101" s="137" t="str">
        <f>D$16</f>
        <v>$, in the financial year</v>
      </c>
      <c r="E101" s="79">
        <f t="shared" si="28"/>
        <v>0</v>
      </c>
      <c r="F101" s="74"/>
      <c r="G101" s="74"/>
      <c r="H101" s="75"/>
    </row>
    <row r="102" spans="1:8" ht="15.75" thickBot="1" x14ac:dyDescent="0.3">
      <c r="A102" s="85" t="s">
        <v>531</v>
      </c>
      <c r="B102" s="115" t="s">
        <v>3</v>
      </c>
      <c r="C102" s="116" t="str">
        <f>C$17</f>
        <v>AEMO Fees</v>
      </c>
      <c r="D102" s="117" t="str">
        <f>D$17</f>
        <v>$, in the financial year</v>
      </c>
      <c r="E102" s="82">
        <f t="shared" si="28"/>
        <v>0</v>
      </c>
      <c r="F102" s="77"/>
      <c r="G102" s="77"/>
      <c r="H102" s="78"/>
    </row>
  </sheetData>
  <pageMargins left="0.25" right="0.25" top="0.75" bottom="0.75" header="0.3" footer="0.3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48"/>
  <sheetViews>
    <sheetView zoomScale="80" zoomScaleNormal="80" workbookViewId="0">
      <pane ySplit="1" topLeftCell="A2" activePane="bottomLeft" state="frozen"/>
      <selection activeCell="C34" sqref="C34"/>
      <selection pane="bottomLeft" activeCell="F16" sqref="F16"/>
    </sheetView>
  </sheetViews>
  <sheetFormatPr defaultRowHeight="15" x14ac:dyDescent="0.25"/>
  <cols>
    <col min="1" max="1" width="12.5703125" customWidth="1"/>
    <col min="2" max="2" width="21.140625" customWidth="1"/>
    <col min="3" max="3" width="68.85546875" bestFit="1" customWidth="1"/>
    <col min="4" max="4" width="40.42578125" customWidth="1"/>
    <col min="5" max="8" width="25.7109375" customWidth="1"/>
  </cols>
  <sheetData>
    <row r="1" spans="1:28" s="6" customFormat="1" ht="24" thickBot="1" x14ac:dyDescent="0.4">
      <c r="B1" s="72" t="s">
        <v>450</v>
      </c>
      <c r="D1" s="3"/>
      <c r="E1" s="89" t="s">
        <v>532</v>
      </c>
      <c r="F1" s="89" t="s">
        <v>532</v>
      </c>
      <c r="G1" s="89" t="s">
        <v>532</v>
      </c>
      <c r="H1" s="89" t="s">
        <v>532</v>
      </c>
    </row>
    <row r="2" spans="1:28" ht="15.75" thickBot="1" x14ac:dyDescent="0.3">
      <c r="A2" t="s">
        <v>20</v>
      </c>
      <c r="B2" s="14" t="s">
        <v>423</v>
      </c>
      <c r="C2" s="17" t="s">
        <v>425</v>
      </c>
      <c r="D2" s="43" t="s">
        <v>422</v>
      </c>
      <c r="E2" s="25" t="s">
        <v>417</v>
      </c>
      <c r="F2" s="28" t="str">
        <f>'1. Revenues and quantities'!F2:F2</f>
        <v>Residential Customers</v>
      </c>
      <c r="G2" s="28" t="str">
        <f>'1. Revenues and quantities'!G2:G2</f>
        <v>SME Customers</v>
      </c>
      <c r="H2" s="22" t="str">
        <f>'1. Revenues and quantities'!H2:H2</f>
        <v>C&amp;I Customers</v>
      </c>
    </row>
    <row r="3" spans="1:28" x14ac:dyDescent="0.25">
      <c r="A3" t="s">
        <v>190</v>
      </c>
      <c r="B3" s="15" t="s">
        <v>424</v>
      </c>
      <c r="C3" s="154" t="s">
        <v>439</v>
      </c>
      <c r="D3" s="158" t="s">
        <v>517</v>
      </c>
      <c r="E3" s="36">
        <f>SUMIF($C$11:$C$48,C3,$E$11:$E$48)</f>
        <v>0</v>
      </c>
      <c r="F3" s="37">
        <f>SUMIF($C$11:$C$48,C3,$F$11:$F$48)</f>
        <v>0</v>
      </c>
      <c r="G3" s="37">
        <f>SUMIF($C$11:$C$48,C3,$G$11:$G$48)</f>
        <v>0</v>
      </c>
      <c r="H3" s="35">
        <f>SUMIF($C$11:$C$48,C3,$H$11:$H$48)</f>
        <v>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x14ac:dyDescent="0.25">
      <c r="A4" t="s">
        <v>191</v>
      </c>
      <c r="B4" s="15" t="s">
        <v>424</v>
      </c>
      <c r="C4" s="154" t="s">
        <v>437</v>
      </c>
      <c r="D4" s="159" t="s">
        <v>517</v>
      </c>
      <c r="E4" s="26">
        <f t="shared" ref="E4:E7" si="0">SUMIF($C$11:$C$48,C4,$E$11:$E$48)</f>
        <v>0</v>
      </c>
      <c r="F4" s="29">
        <f t="shared" ref="F4:F6" si="1">SUMIF($C$11:$C$48,C4,$F$11:$F$48)</f>
        <v>0</v>
      </c>
      <c r="G4" s="29">
        <f t="shared" ref="G4:G8" si="2">SUMIF($C$11:$C$48,C4,$G$11:$G$48)</f>
        <v>0</v>
      </c>
      <c r="H4" s="23">
        <f t="shared" ref="H4:H7" si="3">SUMIF($C$11:$C$48,C4,$H$11:$H$48)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25">
      <c r="A5" t="s">
        <v>192</v>
      </c>
      <c r="B5" s="42" t="s">
        <v>424</v>
      </c>
      <c r="C5" s="155" t="s">
        <v>436</v>
      </c>
      <c r="D5" s="159" t="s">
        <v>517</v>
      </c>
      <c r="E5" s="26">
        <f t="shared" si="0"/>
        <v>0</v>
      </c>
      <c r="F5" s="29">
        <f t="shared" si="1"/>
        <v>0</v>
      </c>
      <c r="G5" s="29">
        <f t="shared" si="2"/>
        <v>0</v>
      </c>
      <c r="H5" s="23">
        <f t="shared" si="3"/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25">
      <c r="A6" t="s">
        <v>193</v>
      </c>
      <c r="B6" s="15" t="s">
        <v>424</v>
      </c>
      <c r="C6" s="154" t="s">
        <v>438</v>
      </c>
      <c r="D6" s="159" t="s">
        <v>517</v>
      </c>
      <c r="E6" s="26">
        <f t="shared" si="0"/>
        <v>0</v>
      </c>
      <c r="F6" s="29">
        <f t="shared" si="1"/>
        <v>0</v>
      </c>
      <c r="G6" s="29">
        <f t="shared" si="2"/>
        <v>0</v>
      </c>
      <c r="H6" s="23">
        <f t="shared" si="3"/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x14ac:dyDescent="0.25">
      <c r="A7" t="s">
        <v>194</v>
      </c>
      <c r="B7" s="15" t="s">
        <v>424</v>
      </c>
      <c r="C7" s="156" t="s">
        <v>440</v>
      </c>
      <c r="D7" s="159" t="s">
        <v>517</v>
      </c>
      <c r="E7" s="44">
        <f t="shared" si="0"/>
        <v>0</v>
      </c>
      <c r="F7" s="45">
        <f>SUMIF($C$11:$C$48,C7,$F$11:$F$48)</f>
        <v>0</v>
      </c>
      <c r="G7" s="45">
        <f t="shared" si="2"/>
        <v>0</v>
      </c>
      <c r="H7" s="40">
        <f t="shared" si="3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5.75" thickBot="1" x14ac:dyDescent="0.3">
      <c r="A8" t="s">
        <v>195</v>
      </c>
      <c r="B8" s="16" t="s">
        <v>424</v>
      </c>
      <c r="C8" s="157" t="s">
        <v>441</v>
      </c>
      <c r="D8" s="160" t="s">
        <v>517</v>
      </c>
      <c r="E8" s="27">
        <f>SUMIF($C$11:$C$48,C8,$E$11:$E$48)</f>
        <v>0</v>
      </c>
      <c r="F8" s="30">
        <f>SUMIF($C$11:$C$48,C8,$F$11:$F$48)</f>
        <v>0</v>
      </c>
      <c r="G8" s="30">
        <f t="shared" si="2"/>
        <v>0</v>
      </c>
      <c r="H8" s="24">
        <f>SUMIF($C$11:$C$48,C8,$H$11:$H$48)</f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15.75" thickBot="1" x14ac:dyDescent="0.3">
      <c r="C9" s="2"/>
      <c r="D9" s="2"/>
      <c r="E9" s="9"/>
      <c r="F9" s="9"/>
      <c r="G9" s="9"/>
      <c r="H9" s="9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5.75" thickBot="1" x14ac:dyDescent="0.3">
      <c r="A10" t="s">
        <v>21</v>
      </c>
      <c r="B10" s="14" t="s">
        <v>423</v>
      </c>
      <c r="C10" s="17" t="s">
        <v>425</v>
      </c>
      <c r="D10" s="43" t="s">
        <v>422</v>
      </c>
      <c r="E10" s="25" t="s">
        <v>417</v>
      </c>
      <c r="F10" s="28" t="s">
        <v>43</v>
      </c>
      <c r="G10" s="28" t="s">
        <v>44</v>
      </c>
      <c r="H10" s="22" t="s">
        <v>45</v>
      </c>
    </row>
    <row r="11" spans="1:28" x14ac:dyDescent="0.25">
      <c r="A11" t="s">
        <v>196</v>
      </c>
      <c r="B11" s="15" t="s">
        <v>0</v>
      </c>
      <c r="C11" s="19" t="str">
        <f>C$3</f>
        <v>Network Supply Charges</v>
      </c>
      <c r="D11" s="2" t="str">
        <f>D$3</f>
        <v>$, in the financial year</v>
      </c>
      <c r="E11" s="46">
        <f>SUM(F11:H11)</f>
        <v>0</v>
      </c>
      <c r="F11" s="74"/>
      <c r="G11" s="144"/>
      <c r="H11" s="145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x14ac:dyDescent="0.25">
      <c r="A12" t="s">
        <v>197</v>
      </c>
      <c r="B12" s="15" t="s">
        <v>0</v>
      </c>
      <c r="C12" s="19" t="str">
        <f>C$4</f>
        <v>Network Usage Charges</v>
      </c>
      <c r="D12" s="2" t="str">
        <f>D$4</f>
        <v>$, in the financial year</v>
      </c>
      <c r="E12" s="46">
        <f t="shared" ref="E12:E14" si="4">SUM(F12:H12)</f>
        <v>0</v>
      </c>
      <c r="F12" s="144"/>
      <c r="G12" s="144"/>
      <c r="H12" s="145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x14ac:dyDescent="0.25">
      <c r="A13" t="s">
        <v>198</v>
      </c>
      <c r="B13" s="42" t="s">
        <v>0</v>
      </c>
      <c r="C13" s="31" t="str">
        <f>C$5</f>
        <v>Metering Charges  (to the extent they are separated from other network costs)</v>
      </c>
      <c r="D13" s="32" t="str">
        <f>D$5</f>
        <v>$, in the financial year</v>
      </c>
      <c r="E13" s="46">
        <f>SUM(F13:H13)</f>
        <v>0</v>
      </c>
      <c r="F13" s="74"/>
      <c r="G13" s="144"/>
      <c r="H13" s="145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x14ac:dyDescent="0.25">
      <c r="A14" t="s">
        <v>199</v>
      </c>
      <c r="B14" s="15" t="s">
        <v>0</v>
      </c>
      <c r="C14" s="19" t="str">
        <f>C$6</f>
        <v>Other network costs</v>
      </c>
      <c r="D14" s="2" t="str">
        <f>D$6</f>
        <v>$, in the financial year</v>
      </c>
      <c r="E14" s="46">
        <f t="shared" si="4"/>
        <v>0</v>
      </c>
      <c r="F14" s="74"/>
      <c r="G14" s="144"/>
      <c r="H14" s="14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x14ac:dyDescent="0.25">
      <c r="A15" t="s">
        <v>200</v>
      </c>
      <c r="B15" s="15" t="s">
        <v>0</v>
      </c>
      <c r="C15" s="20" t="str">
        <f>C$7</f>
        <v>Total network costs</v>
      </c>
      <c r="D15" s="2" t="str">
        <f>D$7</f>
        <v>$, in the financial year</v>
      </c>
      <c r="E15" s="44">
        <f>SUM(F15:H15)</f>
        <v>0</v>
      </c>
      <c r="F15" s="45">
        <f>SUM(F11:F14)</f>
        <v>0</v>
      </c>
      <c r="G15" s="45">
        <f>SUM(G11:G14)</f>
        <v>0</v>
      </c>
      <c r="H15" s="40">
        <f>SUM(H11:H14)</f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15.75" thickBot="1" x14ac:dyDescent="0.3">
      <c r="A16" t="s">
        <v>201</v>
      </c>
      <c r="B16" s="16" t="s">
        <v>0</v>
      </c>
      <c r="C16" s="21" t="str">
        <f>C$8</f>
        <v>Premium FiTs paid to the Company by the distribution network businesses</v>
      </c>
      <c r="D16" s="33" t="str">
        <f>D$8</f>
        <v>$, in the financial year</v>
      </c>
      <c r="E16" s="47">
        <f>SUM(F16:H16)</f>
        <v>0</v>
      </c>
      <c r="F16" s="77"/>
      <c r="G16" s="77"/>
      <c r="H16" s="7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.75" thickBot="1" x14ac:dyDescent="0.3">
      <c r="C17" s="2"/>
      <c r="D17" s="2"/>
      <c r="E17" s="9"/>
      <c r="F17" s="9"/>
      <c r="G17" s="9"/>
      <c r="H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15.75" thickBot="1" x14ac:dyDescent="0.3">
      <c r="A18" t="s">
        <v>28</v>
      </c>
      <c r="B18" s="14" t="s">
        <v>423</v>
      </c>
      <c r="C18" s="17" t="s">
        <v>425</v>
      </c>
      <c r="D18" s="43" t="s">
        <v>422</v>
      </c>
      <c r="E18" s="25" t="s">
        <v>417</v>
      </c>
      <c r="F18" s="28" t="s">
        <v>43</v>
      </c>
      <c r="G18" s="28" t="s">
        <v>44</v>
      </c>
      <c r="H18" s="22" t="s">
        <v>45</v>
      </c>
    </row>
    <row r="19" spans="1:28" x14ac:dyDescent="0.25">
      <c r="A19" t="s">
        <v>202</v>
      </c>
      <c r="B19" s="15" t="s">
        <v>47</v>
      </c>
      <c r="C19" s="19" t="str">
        <f>C$3</f>
        <v>Network Supply Charges</v>
      </c>
      <c r="D19" s="2" t="str">
        <f>D$3</f>
        <v>$, in the financial year</v>
      </c>
      <c r="E19" s="46">
        <f>SUM(F19:H19)</f>
        <v>0</v>
      </c>
      <c r="F19" s="144"/>
      <c r="G19" s="144"/>
      <c r="H19" s="14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x14ac:dyDescent="0.25">
      <c r="A20" t="s">
        <v>203</v>
      </c>
      <c r="B20" s="15" t="s">
        <v>47</v>
      </c>
      <c r="C20" s="19" t="str">
        <f>C$4</f>
        <v>Network Usage Charges</v>
      </c>
      <c r="D20" s="2" t="str">
        <f>D$4</f>
        <v>$, in the financial year</v>
      </c>
      <c r="E20" s="46">
        <f t="shared" ref="E20" si="5">SUM(F20:H20)</f>
        <v>0</v>
      </c>
      <c r="F20" s="144"/>
      <c r="G20" s="144"/>
      <c r="H20" s="14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25">
      <c r="A21" t="s">
        <v>204</v>
      </c>
      <c r="B21" s="42" t="s">
        <v>47</v>
      </c>
      <c r="C21" s="31" t="str">
        <f>C$5</f>
        <v>Metering Charges  (to the extent they are separated from other network costs)</v>
      </c>
      <c r="D21" s="32" t="str">
        <f>D$5</f>
        <v>$, in the financial year</v>
      </c>
      <c r="E21" s="46">
        <f>SUM(F21:H21)</f>
        <v>0</v>
      </c>
      <c r="F21" s="144"/>
      <c r="G21" s="144"/>
      <c r="H21" s="14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25">
      <c r="A22" t="s">
        <v>205</v>
      </c>
      <c r="B22" s="15" t="s">
        <v>47</v>
      </c>
      <c r="C22" s="19" t="str">
        <f>C$6</f>
        <v>Other network costs</v>
      </c>
      <c r="D22" s="2" t="str">
        <f>D$6</f>
        <v>$, in the financial year</v>
      </c>
      <c r="E22" s="46">
        <f t="shared" ref="E22" si="6">SUM(F22:H22)</f>
        <v>0</v>
      </c>
      <c r="F22" s="144"/>
      <c r="G22" s="144"/>
      <c r="H22" s="14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25">
      <c r="A23" t="s">
        <v>206</v>
      </c>
      <c r="B23" s="15" t="s">
        <v>47</v>
      </c>
      <c r="C23" s="20" t="str">
        <f>C$7</f>
        <v>Total network costs</v>
      </c>
      <c r="D23" s="2" t="str">
        <f>D$7</f>
        <v>$, in the financial year</v>
      </c>
      <c r="E23" s="44">
        <f>SUM(F23:H23)</f>
        <v>0</v>
      </c>
      <c r="F23" s="45">
        <f>SUM(F19:F22)</f>
        <v>0</v>
      </c>
      <c r="G23" s="45">
        <f>SUM(G19:G22)</f>
        <v>0</v>
      </c>
      <c r="H23" s="40">
        <f>SUM(H19:H22)</f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.75" thickBot="1" x14ac:dyDescent="0.3">
      <c r="A24" t="s">
        <v>207</v>
      </c>
      <c r="B24" s="16" t="s">
        <v>47</v>
      </c>
      <c r="C24" s="21" t="str">
        <f>C$8</f>
        <v>Premium FiTs paid to the Company by the distribution network businesses</v>
      </c>
      <c r="D24" s="33" t="str">
        <f>D$8</f>
        <v>$, in the financial year</v>
      </c>
      <c r="E24" s="47">
        <f>SUM(F24:H24)</f>
        <v>0</v>
      </c>
      <c r="F24" s="77"/>
      <c r="G24" s="77"/>
      <c r="H24" s="7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.75" thickBot="1" x14ac:dyDescent="0.3">
      <c r="C25" s="2"/>
      <c r="D25" s="2"/>
      <c r="E25" s="9"/>
      <c r="F25" s="9"/>
      <c r="G25" s="9"/>
      <c r="H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.75" thickBot="1" x14ac:dyDescent="0.3">
      <c r="A26" t="s">
        <v>29</v>
      </c>
      <c r="B26" s="14" t="s">
        <v>423</v>
      </c>
      <c r="C26" s="17" t="s">
        <v>425</v>
      </c>
      <c r="D26" s="43" t="s">
        <v>422</v>
      </c>
      <c r="E26" s="25" t="s">
        <v>417</v>
      </c>
      <c r="F26" s="28" t="s">
        <v>43</v>
      </c>
      <c r="G26" s="28" t="s">
        <v>44</v>
      </c>
      <c r="H26" s="22" t="s">
        <v>45</v>
      </c>
    </row>
    <row r="27" spans="1:28" x14ac:dyDescent="0.25">
      <c r="A27" t="s">
        <v>208</v>
      </c>
      <c r="B27" s="15" t="s">
        <v>1</v>
      </c>
      <c r="C27" s="19" t="str">
        <f>C$3</f>
        <v>Network Supply Charges</v>
      </c>
      <c r="D27" s="2" t="str">
        <f>D$3</f>
        <v>$, in the financial year</v>
      </c>
      <c r="E27" s="46">
        <f>SUM(F27:H27)</f>
        <v>0</v>
      </c>
      <c r="F27" s="144"/>
      <c r="G27" s="144"/>
      <c r="H27" s="14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25">
      <c r="A28" t="s">
        <v>209</v>
      </c>
      <c r="B28" s="15" t="s">
        <v>1</v>
      </c>
      <c r="C28" s="19" t="str">
        <f>C$4</f>
        <v>Network Usage Charges</v>
      </c>
      <c r="D28" s="2" t="str">
        <f>D$4</f>
        <v>$, in the financial year</v>
      </c>
      <c r="E28" s="46">
        <f t="shared" ref="E28" si="7">SUM(F28:H28)</f>
        <v>0</v>
      </c>
      <c r="F28" s="144"/>
      <c r="G28" s="144"/>
      <c r="H28" s="14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25">
      <c r="A29" t="s">
        <v>210</v>
      </c>
      <c r="B29" s="42" t="s">
        <v>1</v>
      </c>
      <c r="C29" s="31" t="str">
        <f>C$5</f>
        <v>Metering Charges  (to the extent they are separated from other network costs)</v>
      </c>
      <c r="D29" s="32" t="str">
        <f>D$5</f>
        <v>$, in the financial year</v>
      </c>
      <c r="E29" s="46">
        <f>SUM(F29:H29)</f>
        <v>0</v>
      </c>
      <c r="F29" s="144"/>
      <c r="G29" s="144"/>
      <c r="H29" s="14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25">
      <c r="A30" t="s">
        <v>211</v>
      </c>
      <c r="B30" s="15" t="s">
        <v>1</v>
      </c>
      <c r="C30" s="19" t="str">
        <f>C$6</f>
        <v>Other network costs</v>
      </c>
      <c r="D30" s="2" t="str">
        <f>D$6</f>
        <v>$, in the financial year</v>
      </c>
      <c r="E30" s="46">
        <f t="shared" ref="E30" si="8">SUM(F30:H30)</f>
        <v>0</v>
      </c>
      <c r="F30" s="144"/>
      <c r="G30" s="144"/>
      <c r="H30" s="14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25">
      <c r="A31" t="s">
        <v>212</v>
      </c>
      <c r="B31" s="15" t="s">
        <v>1</v>
      </c>
      <c r="C31" s="20" t="str">
        <f>C$7</f>
        <v>Total network costs</v>
      </c>
      <c r="D31" s="2" t="str">
        <f>D$7</f>
        <v>$, in the financial year</v>
      </c>
      <c r="E31" s="44">
        <f>SUM(F31:H31)</f>
        <v>0</v>
      </c>
      <c r="F31" s="45">
        <f>SUM(F27:F30)</f>
        <v>0</v>
      </c>
      <c r="G31" s="45">
        <f>SUM(G27:G30)</f>
        <v>0</v>
      </c>
      <c r="H31" s="40">
        <f>SUM(H27:H30)</f>
        <v>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15.75" thickBot="1" x14ac:dyDescent="0.3">
      <c r="A32" t="s">
        <v>213</v>
      </c>
      <c r="B32" s="16" t="s">
        <v>1</v>
      </c>
      <c r="C32" s="21" t="str">
        <f>C$8</f>
        <v>Premium FiTs paid to the Company by the distribution network businesses</v>
      </c>
      <c r="D32" s="33" t="str">
        <f>D$8</f>
        <v>$, in the financial year</v>
      </c>
      <c r="E32" s="47">
        <f>SUM(F32:H32)</f>
        <v>0</v>
      </c>
      <c r="F32" s="77"/>
      <c r="G32" s="77"/>
      <c r="H32" s="7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15.75" thickBot="1" x14ac:dyDescent="0.3">
      <c r="C33" s="2"/>
      <c r="D33" s="2"/>
      <c r="E33" s="9"/>
      <c r="F33" s="9"/>
      <c r="G33" s="9"/>
      <c r="H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.75" thickBot="1" x14ac:dyDescent="0.3">
      <c r="A34" t="s">
        <v>30</v>
      </c>
      <c r="B34" s="14" t="s">
        <v>423</v>
      </c>
      <c r="C34" s="17" t="s">
        <v>425</v>
      </c>
      <c r="D34" s="43" t="s">
        <v>422</v>
      </c>
      <c r="E34" s="25" t="s">
        <v>417</v>
      </c>
      <c r="F34" s="28" t="s">
        <v>43</v>
      </c>
      <c r="G34" s="28" t="s">
        <v>44</v>
      </c>
      <c r="H34" s="22" t="s">
        <v>45</v>
      </c>
    </row>
    <row r="35" spans="1:28" x14ac:dyDescent="0.25">
      <c r="A35" t="s">
        <v>214</v>
      </c>
      <c r="B35" s="15" t="s">
        <v>4</v>
      </c>
      <c r="C35" s="19" t="str">
        <f>C$3</f>
        <v>Network Supply Charges</v>
      </c>
      <c r="D35" s="2" t="str">
        <f>D$3</f>
        <v>$, in the financial year</v>
      </c>
      <c r="E35" s="46">
        <f>SUM(F35:H35)</f>
        <v>0</v>
      </c>
      <c r="F35" s="144"/>
      <c r="G35" s="144"/>
      <c r="H35" s="14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25">
      <c r="A36" t="s">
        <v>215</v>
      </c>
      <c r="B36" s="15" t="s">
        <v>4</v>
      </c>
      <c r="C36" s="19" t="str">
        <f>C$4</f>
        <v>Network Usage Charges</v>
      </c>
      <c r="D36" s="2" t="str">
        <f>D$4</f>
        <v>$, in the financial year</v>
      </c>
      <c r="E36" s="46">
        <f t="shared" ref="E36" si="9">SUM(F36:H36)</f>
        <v>0</v>
      </c>
      <c r="F36" s="144"/>
      <c r="G36" s="144"/>
      <c r="H36" s="14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25">
      <c r="A37" t="s">
        <v>216</v>
      </c>
      <c r="B37" s="42" t="s">
        <v>4</v>
      </c>
      <c r="C37" s="31" t="str">
        <f>C$5</f>
        <v>Metering Charges  (to the extent they are separated from other network costs)</v>
      </c>
      <c r="D37" s="32" t="str">
        <f>D$5</f>
        <v>$, in the financial year</v>
      </c>
      <c r="E37" s="46">
        <f>SUM(F37:H37)</f>
        <v>0</v>
      </c>
      <c r="F37" s="144"/>
      <c r="G37" s="144"/>
      <c r="H37" s="14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25">
      <c r="A38" t="s">
        <v>217</v>
      </c>
      <c r="B38" s="15" t="s">
        <v>4</v>
      </c>
      <c r="C38" s="19" t="str">
        <f>C$6</f>
        <v>Other network costs</v>
      </c>
      <c r="D38" s="2" t="str">
        <f>D$6</f>
        <v>$, in the financial year</v>
      </c>
      <c r="E38" s="46">
        <f t="shared" ref="E38" si="10">SUM(F38:H38)</f>
        <v>0</v>
      </c>
      <c r="F38" s="144"/>
      <c r="G38" s="144"/>
      <c r="H38" s="14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25">
      <c r="A39" t="s">
        <v>218</v>
      </c>
      <c r="B39" s="15" t="s">
        <v>4</v>
      </c>
      <c r="C39" s="20" t="str">
        <f>C$7</f>
        <v>Total network costs</v>
      </c>
      <c r="D39" s="2" t="str">
        <f>D$7</f>
        <v>$, in the financial year</v>
      </c>
      <c r="E39" s="44">
        <f>SUM(F39:H39)</f>
        <v>0</v>
      </c>
      <c r="F39" s="45">
        <f>SUM(F35:F38)</f>
        <v>0</v>
      </c>
      <c r="G39" s="45">
        <f>SUM(G35:G38)</f>
        <v>0</v>
      </c>
      <c r="H39" s="40">
        <f>SUM(H35:H38)</f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.75" thickBot="1" x14ac:dyDescent="0.3">
      <c r="A40" t="s">
        <v>219</v>
      </c>
      <c r="B40" s="16" t="s">
        <v>4</v>
      </c>
      <c r="C40" s="21" t="str">
        <f>C$8</f>
        <v>Premium FiTs paid to the Company by the distribution network businesses</v>
      </c>
      <c r="D40" s="33" t="str">
        <f>D$8</f>
        <v>$, in the financial year</v>
      </c>
      <c r="E40" s="47">
        <f>SUM(F40:H40)</f>
        <v>0</v>
      </c>
      <c r="F40" s="77"/>
      <c r="G40" s="77"/>
      <c r="H40" s="78"/>
    </row>
    <row r="41" spans="1:28" ht="15.75" thickBot="1" x14ac:dyDescent="0.3">
      <c r="C41" s="2"/>
      <c r="D41" s="2"/>
      <c r="E41" s="9"/>
      <c r="F41" s="9"/>
      <c r="G41" s="9"/>
      <c r="H41" s="9"/>
    </row>
    <row r="42" spans="1:28" ht="15.75" thickBot="1" x14ac:dyDescent="0.3">
      <c r="A42" t="s">
        <v>31</v>
      </c>
      <c r="B42" s="14" t="s">
        <v>423</v>
      </c>
      <c r="C42" s="17" t="s">
        <v>425</v>
      </c>
      <c r="D42" s="43" t="s">
        <v>422</v>
      </c>
      <c r="E42" s="25" t="s">
        <v>417</v>
      </c>
      <c r="F42" s="28" t="s">
        <v>43</v>
      </c>
      <c r="G42" s="28" t="s">
        <v>44</v>
      </c>
      <c r="H42" s="22" t="s">
        <v>45</v>
      </c>
    </row>
    <row r="43" spans="1:28" x14ac:dyDescent="0.25">
      <c r="A43" t="s">
        <v>220</v>
      </c>
      <c r="B43" s="15" t="s">
        <v>3</v>
      </c>
      <c r="C43" s="19" t="str">
        <f>C$3</f>
        <v>Network Supply Charges</v>
      </c>
      <c r="D43" s="2" t="str">
        <f>D$3</f>
        <v>$, in the financial year</v>
      </c>
      <c r="E43" s="46">
        <f>SUM(F43:H43)</f>
        <v>0</v>
      </c>
      <c r="F43" s="144"/>
      <c r="G43" s="144"/>
      <c r="H43" s="145"/>
    </row>
    <row r="44" spans="1:28" x14ac:dyDescent="0.25">
      <c r="A44" t="s">
        <v>221</v>
      </c>
      <c r="B44" s="15" t="s">
        <v>3</v>
      </c>
      <c r="C44" s="19" t="str">
        <f>C$4</f>
        <v>Network Usage Charges</v>
      </c>
      <c r="D44" s="2" t="str">
        <f>D$4</f>
        <v>$, in the financial year</v>
      </c>
      <c r="E44" s="46">
        <f t="shared" ref="E44" si="11">SUM(F44:H44)</f>
        <v>0</v>
      </c>
      <c r="F44" s="144"/>
      <c r="G44" s="144"/>
      <c r="H44" s="145"/>
    </row>
    <row r="45" spans="1:28" x14ac:dyDescent="0.25">
      <c r="A45" t="s">
        <v>222</v>
      </c>
      <c r="B45" s="42" t="s">
        <v>3</v>
      </c>
      <c r="C45" s="31" t="str">
        <f>C$5</f>
        <v>Metering Charges  (to the extent they are separated from other network costs)</v>
      </c>
      <c r="D45" s="32" t="str">
        <f>D$5</f>
        <v>$, in the financial year</v>
      </c>
      <c r="E45" s="46">
        <f>SUM(F45:H45)</f>
        <v>0</v>
      </c>
      <c r="F45" s="144"/>
      <c r="G45" s="144"/>
      <c r="H45" s="145"/>
    </row>
    <row r="46" spans="1:28" x14ac:dyDescent="0.25">
      <c r="A46" t="s">
        <v>223</v>
      </c>
      <c r="B46" s="15" t="s">
        <v>3</v>
      </c>
      <c r="C46" s="19" t="str">
        <f>C$6</f>
        <v>Other network costs</v>
      </c>
      <c r="D46" s="2" t="str">
        <f>D$6</f>
        <v>$, in the financial year</v>
      </c>
      <c r="E46" s="46">
        <f t="shared" ref="E46" si="12">SUM(F46:H46)</f>
        <v>0</v>
      </c>
      <c r="F46" s="144"/>
      <c r="G46" s="144"/>
      <c r="H46" s="145"/>
    </row>
    <row r="47" spans="1:28" x14ac:dyDescent="0.25">
      <c r="A47" t="s">
        <v>224</v>
      </c>
      <c r="B47" s="15" t="s">
        <v>3</v>
      </c>
      <c r="C47" s="20" t="str">
        <f>C$7</f>
        <v>Total network costs</v>
      </c>
      <c r="D47" s="2" t="str">
        <f>D$7</f>
        <v>$, in the financial year</v>
      </c>
      <c r="E47" s="44">
        <f>SUM(F47:H47)</f>
        <v>0</v>
      </c>
      <c r="F47" s="45">
        <f>SUM(F43:F46)</f>
        <v>0</v>
      </c>
      <c r="G47" s="45">
        <f>SUM(G43:G46)</f>
        <v>0</v>
      </c>
      <c r="H47" s="40">
        <f>SUM(H43:H46)</f>
        <v>0</v>
      </c>
    </row>
    <row r="48" spans="1:28" ht="15.75" thickBot="1" x14ac:dyDescent="0.3">
      <c r="A48" t="s">
        <v>225</v>
      </c>
      <c r="B48" s="16" t="s">
        <v>3</v>
      </c>
      <c r="C48" s="21" t="str">
        <f>C$8</f>
        <v>Premium FiTs paid to the Company by the distribution network businesses</v>
      </c>
      <c r="D48" s="33" t="str">
        <f>D$8</f>
        <v>$, in the financial year</v>
      </c>
      <c r="E48" s="47">
        <f>SUM(F48:H48)</f>
        <v>0</v>
      </c>
      <c r="F48" s="77"/>
      <c r="G48" s="77"/>
      <c r="H48" s="78"/>
    </row>
  </sheetData>
  <pageMargins left="0.25" right="0.25" top="0.75" bottom="0.75" header="0.3" footer="0.3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45"/>
  <sheetViews>
    <sheetView zoomScale="80" zoomScaleNormal="80" workbookViewId="0">
      <pane ySplit="1" topLeftCell="A2" activePane="bottomLeft" state="frozen"/>
      <selection activeCell="C34" sqref="C34"/>
      <selection pane="bottomLeft" activeCell="D27" sqref="D27"/>
    </sheetView>
  </sheetViews>
  <sheetFormatPr defaultRowHeight="15" x14ac:dyDescent="0.25"/>
  <cols>
    <col min="1" max="1" width="12.5703125" customWidth="1"/>
    <col min="2" max="2" width="21.140625" customWidth="1"/>
    <col min="3" max="3" width="108.85546875" customWidth="1"/>
    <col min="4" max="4" width="40.42578125" customWidth="1"/>
    <col min="5" max="8" width="25.7109375" customWidth="1"/>
  </cols>
  <sheetData>
    <row r="1" spans="1:30" s="6" customFormat="1" ht="24" thickBot="1" x14ac:dyDescent="0.4">
      <c r="B1" s="70" t="s">
        <v>5</v>
      </c>
      <c r="D1" s="5"/>
      <c r="E1" s="89" t="s">
        <v>532</v>
      </c>
      <c r="F1" s="89" t="s">
        <v>532</v>
      </c>
      <c r="G1" s="89" t="s">
        <v>532</v>
      </c>
      <c r="H1" s="89" t="s">
        <v>532</v>
      </c>
    </row>
    <row r="2" spans="1:30" ht="15.75" thickBot="1" x14ac:dyDescent="0.3">
      <c r="A2" t="s">
        <v>18</v>
      </c>
      <c r="B2" s="14" t="s">
        <v>423</v>
      </c>
      <c r="C2" s="17" t="s">
        <v>425</v>
      </c>
      <c r="D2" s="11" t="s">
        <v>422</v>
      </c>
      <c r="E2" s="54" t="s">
        <v>417</v>
      </c>
      <c r="F2" s="56" t="str">
        <f>'1. Revenues and quantities'!F2:F2</f>
        <v>Residential Customers</v>
      </c>
      <c r="G2" s="56" t="str">
        <f>'1. Revenues and quantities'!G2:G2</f>
        <v>SME Customers</v>
      </c>
      <c r="H2" s="60" t="str">
        <f>'1. Revenues and quantities'!H2:H2</f>
        <v>C&amp;I Customers</v>
      </c>
      <c r="I2" s="1"/>
    </row>
    <row r="3" spans="1:30" x14ac:dyDescent="0.25">
      <c r="A3" t="s">
        <v>226</v>
      </c>
      <c r="B3" s="49" t="s">
        <v>424</v>
      </c>
      <c r="C3" s="161" t="s">
        <v>408</v>
      </c>
      <c r="D3" s="162" t="s">
        <v>517</v>
      </c>
      <c r="E3" s="55">
        <f>E10+E17+E24+E31+E38</f>
        <v>0</v>
      </c>
      <c r="F3" s="57">
        <f t="shared" ref="F3:H3" si="0">F10+F17+F24+F31+F38</f>
        <v>0</v>
      </c>
      <c r="G3" s="57">
        <f t="shared" si="0"/>
        <v>0</v>
      </c>
      <c r="H3" s="51">
        <f t="shared" si="0"/>
        <v>0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25">
      <c r="A4" t="s">
        <v>227</v>
      </c>
      <c r="B4" s="15" t="s">
        <v>424</v>
      </c>
      <c r="C4" s="154" t="s">
        <v>442</v>
      </c>
      <c r="D4" s="163" t="s">
        <v>517</v>
      </c>
      <c r="E4" s="46">
        <f>SUMIF($C$10:$C$42,C4,$E$10:$E$42)</f>
        <v>0</v>
      </c>
      <c r="F4" s="58">
        <f>SUMIF($C$10:$C$42,C4,$F$10:$F$42)</f>
        <v>0</v>
      </c>
      <c r="G4" s="58">
        <f>SUMIF($C$10:$C$42,C4,$G$10:$G$42)</f>
        <v>0</v>
      </c>
      <c r="H4" s="52">
        <f>SUMIF($C$10:$C$42,C4,$H$10:$H$42)</f>
        <v>0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25">
      <c r="A5" t="s">
        <v>228</v>
      </c>
      <c r="B5" s="15" t="s">
        <v>424</v>
      </c>
      <c r="C5" s="154" t="s">
        <v>513</v>
      </c>
      <c r="D5" s="163" t="s">
        <v>517</v>
      </c>
      <c r="E5" s="46">
        <f t="shared" ref="E5:E6" si="1">SUMIF($C$10:$C$42,C5,$E$10:$E$42)</f>
        <v>0</v>
      </c>
      <c r="F5" s="58">
        <f t="shared" ref="F5:F7" si="2">SUMIF($C$10:$C$42,C5,$F$10:$F$42)</f>
        <v>0</v>
      </c>
      <c r="G5" s="58">
        <f t="shared" ref="G5:G7" si="3">SUMIF($C$10:$C$42,C5,$G$10:$G$42)</f>
        <v>0</v>
      </c>
      <c r="H5" s="52">
        <f t="shared" ref="H5:H6" si="4">SUMIF($C$10:$C$42,C5,$H$10:$H$42)</f>
        <v>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5">
      <c r="A6" t="s">
        <v>229</v>
      </c>
      <c r="B6" s="15" t="s">
        <v>424</v>
      </c>
      <c r="C6" s="154" t="s">
        <v>443</v>
      </c>
      <c r="D6" s="163" t="s">
        <v>517</v>
      </c>
      <c r="E6" s="46">
        <f t="shared" si="1"/>
        <v>0</v>
      </c>
      <c r="F6" s="58">
        <f t="shared" si="2"/>
        <v>0</v>
      </c>
      <c r="G6" s="58">
        <f t="shared" si="3"/>
        <v>0</v>
      </c>
      <c r="H6" s="52">
        <f t="shared" si="4"/>
        <v>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5.75" thickBot="1" x14ac:dyDescent="0.3">
      <c r="A7" t="s">
        <v>230</v>
      </c>
      <c r="B7" s="16" t="s">
        <v>424</v>
      </c>
      <c r="C7" s="157" t="s">
        <v>407</v>
      </c>
      <c r="D7" s="164" t="s">
        <v>517</v>
      </c>
      <c r="E7" s="47">
        <f>SUMIF($C$10:$C$42,C7,$E$10:$E$42)</f>
        <v>0</v>
      </c>
      <c r="F7" s="59">
        <f t="shared" si="2"/>
        <v>0</v>
      </c>
      <c r="G7" s="59">
        <f t="shared" si="3"/>
        <v>0</v>
      </c>
      <c r="H7" s="53">
        <f>SUMIF($C$10:$C$42,C7,$H$10:$H$42)</f>
        <v>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ht="15.75" thickBot="1" x14ac:dyDescent="0.3"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ht="15.75" thickBot="1" x14ac:dyDescent="0.3">
      <c r="A9" t="s">
        <v>19</v>
      </c>
      <c r="B9" s="14" t="s">
        <v>423</v>
      </c>
      <c r="C9" s="17" t="s">
        <v>425</v>
      </c>
      <c r="D9" s="11" t="s">
        <v>422</v>
      </c>
      <c r="E9" s="54" t="s">
        <v>417</v>
      </c>
      <c r="F9" s="28" t="s">
        <v>43</v>
      </c>
      <c r="G9" s="28" t="s">
        <v>44</v>
      </c>
      <c r="H9" s="22" t="s">
        <v>45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25">
      <c r="A10" t="s">
        <v>231</v>
      </c>
      <c r="B10" s="49" t="s">
        <v>0</v>
      </c>
      <c r="C10" s="50" t="str">
        <f>C$3</f>
        <v>Combined costs to meet all applicable National Schemes, Jurisdictional Schemes excluding payments made under FiT Schemes</v>
      </c>
      <c r="D10" s="48" t="str">
        <f>D$3</f>
        <v>$, in the financial year</v>
      </c>
      <c r="E10" s="61">
        <f>SUM(F10:H10)</f>
        <v>0</v>
      </c>
      <c r="F10" s="62">
        <f>SUM(F11:F14)</f>
        <v>0</v>
      </c>
      <c r="G10" s="62">
        <f>SUM(G11:G14)</f>
        <v>0</v>
      </c>
      <c r="H10" s="63">
        <f>SUM(H11:H14)</f>
        <v>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5">
      <c r="A11" t="s">
        <v>232</v>
      </c>
      <c r="B11" s="15" t="s">
        <v>0</v>
      </c>
      <c r="C11" s="19" t="str">
        <f>C$4</f>
        <v xml:space="preserve">     - Large-scale renewable energy target (LRET)</v>
      </c>
      <c r="D11" s="2" t="str">
        <f>D$4</f>
        <v>$, in the financial year</v>
      </c>
      <c r="E11" s="46">
        <f>SUM(F11:H11)</f>
        <v>0</v>
      </c>
      <c r="F11" s="74"/>
      <c r="G11" s="144"/>
      <c r="H11" s="14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30" x14ac:dyDescent="0.25">
      <c r="A12" t="s">
        <v>233</v>
      </c>
      <c r="B12" s="15" t="s">
        <v>0</v>
      </c>
      <c r="C12" s="19" t="str">
        <f>C$5</f>
        <v xml:space="preserve">     - Small-scale renewable energy scheme (SRES)</v>
      </c>
      <c r="D12" s="2" t="str">
        <f>D$5</f>
        <v>$, in the financial year</v>
      </c>
      <c r="E12" s="46">
        <f t="shared" ref="E12:E13" si="5">SUM(F12:H12)</f>
        <v>0</v>
      </c>
      <c r="F12" s="144"/>
      <c r="G12" s="144"/>
      <c r="H12" s="14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x14ac:dyDescent="0.25">
      <c r="A13" t="s">
        <v>234</v>
      </c>
      <c r="B13" s="15" t="s">
        <v>0</v>
      </c>
      <c r="C13" s="19" t="str">
        <f>C$6</f>
        <v xml:space="preserve">     - Other national environmental schemes</v>
      </c>
      <c r="D13" s="2" t="str">
        <f>D$6</f>
        <v>$, in the financial year</v>
      </c>
      <c r="E13" s="46">
        <f t="shared" si="5"/>
        <v>0</v>
      </c>
      <c r="F13" s="144"/>
      <c r="G13" s="144"/>
      <c r="H13" s="14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30" ht="15.75" thickBot="1" x14ac:dyDescent="0.3">
      <c r="A14" t="s">
        <v>235</v>
      </c>
      <c r="B14" s="16" t="s">
        <v>0</v>
      </c>
      <c r="C14" s="21" t="str">
        <f>C$7</f>
        <v>Jurisdictional Schemes (excludes all FiT related costs that have been captured in other worksheets)</v>
      </c>
      <c r="D14" s="33" t="str">
        <f>D$7</f>
        <v>$, in the financial year</v>
      </c>
      <c r="E14" s="47">
        <f>SUM(F14:H14)</f>
        <v>0</v>
      </c>
      <c r="F14" s="146"/>
      <c r="G14" s="146"/>
      <c r="H14" s="147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spans="1:30" ht="15.75" thickBot="1" x14ac:dyDescent="0.3"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30" ht="15.75" thickBot="1" x14ac:dyDescent="0.3">
      <c r="A16" t="s">
        <v>32</v>
      </c>
      <c r="B16" s="14" t="s">
        <v>423</v>
      </c>
      <c r="C16" s="17" t="s">
        <v>425</v>
      </c>
      <c r="D16" s="11" t="s">
        <v>422</v>
      </c>
      <c r="E16" s="54" t="s">
        <v>417</v>
      </c>
      <c r="F16" s="28" t="s">
        <v>43</v>
      </c>
      <c r="G16" s="28" t="s">
        <v>44</v>
      </c>
      <c r="H16" s="22" t="s">
        <v>45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spans="1:30" x14ac:dyDescent="0.25">
      <c r="A17" t="s">
        <v>236</v>
      </c>
      <c r="B17" s="49" t="s">
        <v>47</v>
      </c>
      <c r="C17" s="50" t="str">
        <f>C$3</f>
        <v>Combined costs to meet all applicable National Schemes, Jurisdictional Schemes excluding payments made under FiT Schemes</v>
      </c>
      <c r="D17" s="48" t="str">
        <f>D$3</f>
        <v>$, in the financial year</v>
      </c>
      <c r="E17" s="61">
        <f>SUM(F17:H17)</f>
        <v>0</v>
      </c>
      <c r="F17" s="62">
        <f>SUM(F18:F21)</f>
        <v>0</v>
      </c>
      <c r="G17" s="62">
        <f>SUM(G18:G21)</f>
        <v>0</v>
      </c>
      <c r="H17" s="63">
        <f>SUM(H18:H21)</f>
        <v>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x14ac:dyDescent="0.25">
      <c r="A18" t="s">
        <v>237</v>
      </c>
      <c r="B18" s="15" t="s">
        <v>47</v>
      </c>
      <c r="C18" s="19" t="str">
        <f>C$4</f>
        <v xml:space="preserve">     - Large-scale renewable energy target (LRET)</v>
      </c>
      <c r="D18" s="2" t="str">
        <f>D$4</f>
        <v>$, in the financial year</v>
      </c>
      <c r="E18" s="46">
        <f>SUM(F18:H18)</f>
        <v>0</v>
      </c>
      <c r="F18" s="144"/>
      <c r="G18" s="144"/>
      <c r="H18" s="14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30" x14ac:dyDescent="0.25">
      <c r="A19" t="s">
        <v>238</v>
      </c>
      <c r="B19" s="15" t="s">
        <v>47</v>
      </c>
      <c r="C19" s="19" t="str">
        <f>C$5</f>
        <v xml:space="preserve">     - Small-scale renewable energy scheme (SRES)</v>
      </c>
      <c r="D19" s="2" t="str">
        <f>D$5</f>
        <v>$, in the financial year</v>
      </c>
      <c r="E19" s="46">
        <f t="shared" ref="E19:E20" si="6">SUM(F19:H19)</f>
        <v>0</v>
      </c>
      <c r="F19" s="144"/>
      <c r="G19" s="144"/>
      <c r="H19" s="14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x14ac:dyDescent="0.25">
      <c r="A20" t="s">
        <v>239</v>
      </c>
      <c r="B20" s="15" t="s">
        <v>47</v>
      </c>
      <c r="C20" s="19" t="str">
        <f>C$6</f>
        <v xml:space="preserve">     - Other national environmental schemes</v>
      </c>
      <c r="D20" s="2" t="str">
        <f>D$6</f>
        <v>$, in the financial year</v>
      </c>
      <c r="E20" s="46">
        <f t="shared" si="6"/>
        <v>0</v>
      </c>
      <c r="F20" s="144"/>
      <c r="G20" s="144"/>
      <c r="H20" s="145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pans="1:30" ht="15.75" thickBot="1" x14ac:dyDescent="0.3">
      <c r="A21" t="s">
        <v>240</v>
      </c>
      <c r="B21" s="16" t="s">
        <v>47</v>
      </c>
      <c r="C21" s="21" t="str">
        <f>C$7</f>
        <v>Jurisdictional Schemes (excludes all FiT related costs that have been captured in other worksheets)</v>
      </c>
      <c r="D21" s="33" t="str">
        <f>D$7</f>
        <v>$, in the financial year</v>
      </c>
      <c r="E21" s="47">
        <f>SUM(F21:H21)</f>
        <v>0</v>
      </c>
      <c r="F21" s="146"/>
      <c r="G21" s="146"/>
      <c r="H21" s="14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5.75" thickBot="1" x14ac:dyDescent="0.3">
      <c r="C22" s="2"/>
      <c r="D22" s="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5.75" thickBot="1" x14ac:dyDescent="0.3">
      <c r="A23" t="s">
        <v>33</v>
      </c>
      <c r="B23" s="14" t="s">
        <v>423</v>
      </c>
      <c r="C23" s="17" t="s">
        <v>425</v>
      </c>
      <c r="D23" s="11" t="s">
        <v>422</v>
      </c>
      <c r="E23" s="54" t="s">
        <v>417</v>
      </c>
      <c r="F23" s="28" t="s">
        <v>43</v>
      </c>
      <c r="G23" s="28" t="s">
        <v>44</v>
      </c>
      <c r="H23" s="22" t="s">
        <v>45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x14ac:dyDescent="0.25">
      <c r="A24" t="s">
        <v>241</v>
      </c>
      <c r="B24" s="49" t="s">
        <v>1</v>
      </c>
      <c r="C24" s="50" t="str">
        <f>C$3</f>
        <v>Combined costs to meet all applicable National Schemes, Jurisdictional Schemes excluding payments made under FiT Schemes</v>
      </c>
      <c r="D24" s="48" t="str">
        <f>D$3</f>
        <v>$, in the financial year</v>
      </c>
      <c r="E24" s="61">
        <f>SUM(F24:H24)</f>
        <v>0</v>
      </c>
      <c r="F24" s="62">
        <f>SUM(F25:F28)</f>
        <v>0</v>
      </c>
      <c r="G24" s="62">
        <f>SUM(G25:G28)</f>
        <v>0</v>
      </c>
      <c r="H24" s="63">
        <f>SUM(H25:H28)</f>
        <v>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x14ac:dyDescent="0.25">
      <c r="A25" t="s">
        <v>242</v>
      </c>
      <c r="B25" s="15" t="s">
        <v>1</v>
      </c>
      <c r="C25" s="19" t="str">
        <f>C$4</f>
        <v xml:space="preserve">     - Large-scale renewable energy target (LRET)</v>
      </c>
      <c r="D25" s="2" t="str">
        <f>D$4</f>
        <v>$, in the financial year</v>
      </c>
      <c r="E25" s="46">
        <f>SUM(F25:H25)</f>
        <v>0</v>
      </c>
      <c r="F25" s="144"/>
      <c r="G25" s="144"/>
      <c r="H25" s="145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x14ac:dyDescent="0.25">
      <c r="A26" t="s">
        <v>243</v>
      </c>
      <c r="B26" s="15" t="s">
        <v>1</v>
      </c>
      <c r="C26" s="19" t="str">
        <f>C$5</f>
        <v xml:space="preserve">     - Small-scale renewable energy scheme (SRES)</v>
      </c>
      <c r="D26" s="2" t="str">
        <f>D$5</f>
        <v>$, in the financial year</v>
      </c>
      <c r="E26" s="46">
        <f t="shared" ref="E26:E27" si="7">SUM(F26:H26)</f>
        <v>0</v>
      </c>
      <c r="F26" s="144"/>
      <c r="G26" s="144"/>
      <c r="H26" s="145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x14ac:dyDescent="0.25">
      <c r="A27" t="s">
        <v>244</v>
      </c>
      <c r="B27" s="15" t="s">
        <v>1</v>
      </c>
      <c r="C27" s="19" t="str">
        <f>C$6</f>
        <v xml:space="preserve">     - Other national environmental schemes</v>
      </c>
      <c r="D27" s="2" t="str">
        <f>D$6</f>
        <v>$, in the financial year</v>
      </c>
      <c r="E27" s="46">
        <f t="shared" si="7"/>
        <v>0</v>
      </c>
      <c r="F27" s="144"/>
      <c r="G27" s="144"/>
      <c r="H27" s="145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ht="15.75" thickBot="1" x14ac:dyDescent="0.3">
      <c r="A28" t="s">
        <v>245</v>
      </c>
      <c r="B28" s="16" t="s">
        <v>1</v>
      </c>
      <c r="C28" s="21" t="str">
        <f>C$7</f>
        <v>Jurisdictional Schemes (excludes all FiT related costs that have been captured in other worksheets)</v>
      </c>
      <c r="D28" s="33" t="str">
        <f>D$7</f>
        <v>$, in the financial year</v>
      </c>
      <c r="E28" s="47">
        <f>SUM(F28:H28)</f>
        <v>0</v>
      </c>
      <c r="F28" s="146"/>
      <c r="G28" s="146"/>
      <c r="H28" s="14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spans="1:30" ht="15.75" thickBot="1" x14ac:dyDescent="0.3">
      <c r="C29" s="2"/>
      <c r="D29" s="2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30" ht="15.75" thickBot="1" x14ac:dyDescent="0.3">
      <c r="A30" t="s">
        <v>34</v>
      </c>
      <c r="B30" s="14" t="s">
        <v>423</v>
      </c>
      <c r="C30" s="17" t="s">
        <v>425</v>
      </c>
      <c r="D30" s="11" t="s">
        <v>422</v>
      </c>
      <c r="E30" s="54" t="s">
        <v>417</v>
      </c>
      <c r="F30" s="28" t="s">
        <v>43</v>
      </c>
      <c r="G30" s="28" t="s">
        <v>44</v>
      </c>
      <c r="H30" s="22" t="s">
        <v>45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spans="1:30" x14ac:dyDescent="0.25">
      <c r="A31" t="s">
        <v>246</v>
      </c>
      <c r="B31" s="49" t="s">
        <v>4</v>
      </c>
      <c r="C31" s="50" t="str">
        <f>C$3</f>
        <v>Combined costs to meet all applicable National Schemes, Jurisdictional Schemes excluding payments made under FiT Schemes</v>
      </c>
      <c r="D31" s="48" t="str">
        <f>D$3</f>
        <v>$, in the financial year</v>
      </c>
      <c r="E31" s="61">
        <f>SUM(F31:H31)</f>
        <v>0</v>
      </c>
      <c r="F31" s="62">
        <f>SUM(F32:F35)</f>
        <v>0</v>
      </c>
      <c r="G31" s="62">
        <f>SUM(G32:G35)</f>
        <v>0</v>
      </c>
      <c r="H31" s="63">
        <f>SUM(H32:H35)</f>
        <v>0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30" x14ac:dyDescent="0.25">
      <c r="A32" t="s">
        <v>247</v>
      </c>
      <c r="B32" s="15" t="s">
        <v>4</v>
      </c>
      <c r="C32" s="19" t="str">
        <f>C$4</f>
        <v xml:space="preserve">     - Large-scale renewable energy target (LRET)</v>
      </c>
      <c r="D32" s="2" t="str">
        <f>D$4</f>
        <v>$, in the financial year</v>
      </c>
      <c r="E32" s="46">
        <f>SUM(F32:H32)</f>
        <v>0</v>
      </c>
      <c r="F32" s="144"/>
      <c r="G32" s="144"/>
      <c r="H32" s="145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spans="1:30" x14ac:dyDescent="0.25">
      <c r="A33" t="s">
        <v>248</v>
      </c>
      <c r="B33" s="15" t="s">
        <v>4</v>
      </c>
      <c r="C33" s="19" t="str">
        <f>C$5</f>
        <v xml:space="preserve">     - Small-scale renewable energy scheme (SRES)</v>
      </c>
      <c r="D33" s="2" t="str">
        <f>D$5</f>
        <v>$, in the financial year</v>
      </c>
      <c r="E33" s="46">
        <f>SUM(F33:H33)</f>
        <v>0</v>
      </c>
      <c r="F33" s="144"/>
      <c r="G33" s="144"/>
      <c r="H33" s="145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30" x14ac:dyDescent="0.25">
      <c r="A34" t="s">
        <v>249</v>
      </c>
      <c r="B34" s="15" t="s">
        <v>4</v>
      </c>
      <c r="C34" s="19" t="str">
        <f>C$6</f>
        <v xml:space="preserve">     - Other national environmental schemes</v>
      </c>
      <c r="D34" s="2" t="str">
        <f>D$6</f>
        <v>$, in the financial year</v>
      </c>
      <c r="E34" s="46">
        <f t="shared" ref="E34" si="8">SUM(F34:H34)</f>
        <v>0</v>
      </c>
      <c r="F34" s="144"/>
      <c r="G34" s="144"/>
      <c r="H34" s="14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30" ht="15.75" thickBot="1" x14ac:dyDescent="0.3">
      <c r="A35" t="s">
        <v>250</v>
      </c>
      <c r="B35" s="16" t="s">
        <v>4</v>
      </c>
      <c r="C35" s="21" t="str">
        <f>C$7</f>
        <v>Jurisdictional Schemes (excludes all FiT related costs that have been captured in other worksheets)</v>
      </c>
      <c r="D35" s="33" t="str">
        <f>D$7</f>
        <v>$, in the financial year</v>
      </c>
      <c r="E35" s="47">
        <f>SUM(F35:H35)</f>
        <v>0</v>
      </c>
      <c r="F35" s="146"/>
      <c r="G35" s="146"/>
      <c r="H35" s="14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30" ht="15.75" thickBot="1" x14ac:dyDescent="0.3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  <row r="37" spans="1:30" ht="15.75" thickBot="1" x14ac:dyDescent="0.3">
      <c r="A37" t="s">
        <v>42</v>
      </c>
      <c r="B37" s="14" t="s">
        <v>423</v>
      </c>
      <c r="C37" s="17" t="s">
        <v>425</v>
      </c>
      <c r="D37" s="11" t="s">
        <v>422</v>
      </c>
      <c r="E37" s="54" t="s">
        <v>417</v>
      </c>
      <c r="F37" s="28" t="s">
        <v>43</v>
      </c>
      <c r="G37" s="28" t="s">
        <v>44</v>
      </c>
      <c r="H37" s="22" t="s">
        <v>45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30" x14ac:dyDescent="0.25">
      <c r="A38" t="s">
        <v>251</v>
      </c>
      <c r="B38" s="49" t="s">
        <v>3</v>
      </c>
      <c r="C38" s="50" t="str">
        <f>C$3</f>
        <v>Combined costs to meet all applicable National Schemes, Jurisdictional Schemes excluding payments made under FiT Schemes</v>
      </c>
      <c r="D38" s="48" t="str">
        <f>D$3</f>
        <v>$, in the financial year</v>
      </c>
      <c r="E38" s="61">
        <f>SUM(F38:H38)</f>
        <v>0</v>
      </c>
      <c r="F38" s="62">
        <f>SUM(F39:F42)</f>
        <v>0</v>
      </c>
      <c r="G38" s="62">
        <f>SUM(G39:G42)</f>
        <v>0</v>
      </c>
      <c r="H38" s="63">
        <f>SUM(H39:H42)</f>
        <v>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</row>
    <row r="39" spans="1:30" x14ac:dyDescent="0.25">
      <c r="A39" t="s">
        <v>252</v>
      </c>
      <c r="B39" s="15" t="s">
        <v>3</v>
      </c>
      <c r="C39" s="19" t="str">
        <f>C$4</f>
        <v xml:space="preserve">     - Large-scale renewable energy target (LRET)</v>
      </c>
      <c r="D39" s="2" t="str">
        <f>D$4</f>
        <v>$, in the financial year</v>
      </c>
      <c r="E39" s="46">
        <f>SUM(F39:H39)</f>
        <v>0</v>
      </c>
      <c r="F39" s="144"/>
      <c r="G39" s="144"/>
      <c r="H39" s="145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0" x14ac:dyDescent="0.25">
      <c r="A40" t="s">
        <v>253</v>
      </c>
      <c r="B40" s="15" t="s">
        <v>3</v>
      </c>
      <c r="C40" s="19" t="str">
        <f>C$5</f>
        <v xml:space="preserve">     - Small-scale renewable energy scheme (SRES)</v>
      </c>
      <c r="D40" s="2" t="str">
        <f>D$5</f>
        <v>$, in the financial year</v>
      </c>
      <c r="E40" s="46">
        <f t="shared" ref="E40:E41" si="9">SUM(F40:H40)</f>
        <v>0</v>
      </c>
      <c r="F40" s="144"/>
      <c r="G40" s="144"/>
      <c r="H40" s="145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x14ac:dyDescent="0.25">
      <c r="A41" t="s">
        <v>254</v>
      </c>
      <c r="B41" s="15" t="s">
        <v>3</v>
      </c>
      <c r="C41" s="19" t="str">
        <f>C$6</f>
        <v xml:space="preserve">     - Other national environmental schemes</v>
      </c>
      <c r="D41" s="2" t="str">
        <f>D$6</f>
        <v>$, in the financial year</v>
      </c>
      <c r="E41" s="46">
        <f t="shared" si="9"/>
        <v>0</v>
      </c>
      <c r="F41" s="144"/>
      <c r="G41" s="144"/>
      <c r="H41" s="145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ht="15.75" thickBot="1" x14ac:dyDescent="0.3">
      <c r="A42" t="s">
        <v>255</v>
      </c>
      <c r="B42" s="16" t="s">
        <v>3</v>
      </c>
      <c r="C42" s="21" t="str">
        <f>C$7</f>
        <v>Jurisdictional Schemes (excludes all FiT related costs that have been captured in other worksheets)</v>
      </c>
      <c r="D42" s="33" t="str">
        <f>D$7</f>
        <v>$, in the financial year</v>
      </c>
      <c r="E42" s="47">
        <f>SUM(F42:H42)</f>
        <v>0</v>
      </c>
      <c r="F42" s="146"/>
      <c r="G42" s="146"/>
      <c r="H42" s="14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x14ac:dyDescent="0.25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x14ac:dyDescent="0.25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x14ac:dyDescent="0.25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</sheetData>
  <pageMargins left="0.25" right="0.25" top="0.75" bottom="0.75" header="0.3" footer="0.3"/>
  <pageSetup paperSize="9" scale="4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F120"/>
  <sheetViews>
    <sheetView zoomScale="80" zoomScaleNormal="80" workbookViewId="0">
      <pane xSplit="1" ySplit="1" topLeftCell="B5" activePane="bottomRight" state="frozen"/>
      <selection activeCell="C34" sqref="C34"/>
      <selection pane="topRight" activeCell="C34" sqref="C34"/>
      <selection pane="bottomLeft" activeCell="C34" sqref="C34"/>
      <selection pane="bottomRight" activeCell="G30" sqref="G30"/>
    </sheetView>
  </sheetViews>
  <sheetFormatPr defaultRowHeight="15" x14ac:dyDescent="0.25"/>
  <cols>
    <col min="1" max="1" width="12.5703125" customWidth="1"/>
    <col min="2" max="2" width="21.140625" customWidth="1"/>
    <col min="3" max="3" width="33.42578125" bestFit="1" customWidth="1"/>
    <col min="4" max="4" width="40.42578125" customWidth="1"/>
    <col min="5" max="8" width="25.7109375" customWidth="1"/>
    <col min="10" max="10" width="13.28515625" bestFit="1" customWidth="1"/>
  </cols>
  <sheetData>
    <row r="1" spans="1:32" ht="24" thickBot="1" x14ac:dyDescent="0.4">
      <c r="A1" s="1"/>
      <c r="B1" s="70" t="s">
        <v>6</v>
      </c>
      <c r="D1" s="4"/>
      <c r="E1" s="89" t="s">
        <v>532</v>
      </c>
      <c r="F1" s="89" t="s">
        <v>532</v>
      </c>
      <c r="G1" s="89" t="s">
        <v>532</v>
      </c>
      <c r="H1" s="89" t="s">
        <v>532</v>
      </c>
      <c r="I1" s="1"/>
    </row>
    <row r="2" spans="1:32" ht="15.75" thickBot="1" x14ac:dyDescent="0.3">
      <c r="A2" t="s">
        <v>16</v>
      </c>
      <c r="B2" s="14" t="s">
        <v>423</v>
      </c>
      <c r="C2" s="17" t="s">
        <v>425</v>
      </c>
      <c r="D2" s="11" t="s">
        <v>422</v>
      </c>
      <c r="E2" s="54" t="s">
        <v>417</v>
      </c>
      <c r="F2" s="56" t="str">
        <f>'1. Revenues and quantities'!F2:F2</f>
        <v>Residential Customers</v>
      </c>
      <c r="G2" s="56" t="str">
        <f>'1. Revenues and quantities'!G2:G2</f>
        <v>SME Customers</v>
      </c>
      <c r="H2" s="60" t="str">
        <f>'1. Revenues and quantities'!H2:H2</f>
        <v>C&amp;I Customers</v>
      </c>
    </row>
    <row r="3" spans="1:32" x14ac:dyDescent="0.25">
      <c r="A3" t="s">
        <v>256</v>
      </c>
      <c r="B3" s="38" t="s">
        <v>424</v>
      </c>
      <c r="C3" s="18" t="s">
        <v>50</v>
      </c>
      <c r="D3" s="34" t="s">
        <v>517</v>
      </c>
      <c r="E3" s="65">
        <f t="shared" ref="E3:E19" si="0">SUMIF($C$22:$C$114,C3,$E$22:$E$114)</f>
        <v>0</v>
      </c>
      <c r="F3" s="67">
        <f t="shared" ref="F3:F19" si="1">SUMIF($C$22:$C$114,C3,$F$22:$F$114)</f>
        <v>0</v>
      </c>
      <c r="G3" s="67">
        <f t="shared" ref="G3:G19" si="2">SUMIF($C$22:$C$114,C3,$G$22:$G$114)</f>
        <v>0</v>
      </c>
      <c r="H3" s="39">
        <f t="shared" ref="H3:H19" si="3">SUMIF($C$22:$C$114,C3,$H$22:$H$114)</f>
        <v>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x14ac:dyDescent="0.25">
      <c r="A4" t="s">
        <v>257</v>
      </c>
      <c r="B4" s="15" t="s">
        <v>424</v>
      </c>
      <c r="C4" s="19" t="s">
        <v>476</v>
      </c>
      <c r="D4" s="12" t="s">
        <v>517</v>
      </c>
      <c r="E4" s="26">
        <f t="shared" si="0"/>
        <v>0</v>
      </c>
      <c r="F4" s="29">
        <f t="shared" si="1"/>
        <v>0</v>
      </c>
      <c r="G4" s="29">
        <f t="shared" si="2"/>
        <v>0</v>
      </c>
      <c r="H4" s="23">
        <f t="shared" si="3"/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x14ac:dyDescent="0.25">
      <c r="A5" t="s">
        <v>258</v>
      </c>
      <c r="B5" s="15" t="s">
        <v>424</v>
      </c>
      <c r="C5" s="19" t="s">
        <v>477</v>
      </c>
      <c r="D5" s="12" t="s">
        <v>517</v>
      </c>
      <c r="E5" s="26">
        <f t="shared" si="0"/>
        <v>0</v>
      </c>
      <c r="F5" s="29">
        <f t="shared" si="1"/>
        <v>0</v>
      </c>
      <c r="G5" s="29">
        <f t="shared" si="2"/>
        <v>0</v>
      </c>
      <c r="H5" s="23">
        <f t="shared" si="3"/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25">
      <c r="A6" t="s">
        <v>259</v>
      </c>
      <c r="B6" s="15" t="s">
        <v>424</v>
      </c>
      <c r="C6" s="19" t="s">
        <v>494</v>
      </c>
      <c r="D6" s="12" t="s">
        <v>517</v>
      </c>
      <c r="E6" s="26">
        <f t="shared" si="0"/>
        <v>0</v>
      </c>
      <c r="F6" s="29">
        <f t="shared" si="1"/>
        <v>0</v>
      </c>
      <c r="G6" s="29">
        <f t="shared" si="2"/>
        <v>0</v>
      </c>
      <c r="H6" s="23">
        <f t="shared" si="3"/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5">
      <c r="A7" t="s">
        <v>260</v>
      </c>
      <c r="B7" s="15" t="s">
        <v>424</v>
      </c>
      <c r="C7" s="19" t="s">
        <v>492</v>
      </c>
      <c r="D7" s="12" t="s">
        <v>517</v>
      </c>
      <c r="E7" s="26">
        <f t="shared" si="0"/>
        <v>0</v>
      </c>
      <c r="F7" s="29">
        <f t="shared" si="1"/>
        <v>0</v>
      </c>
      <c r="G7" s="29">
        <f t="shared" si="2"/>
        <v>0</v>
      </c>
      <c r="H7" s="23">
        <f t="shared" si="3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x14ac:dyDescent="0.25">
      <c r="A8" t="s">
        <v>261</v>
      </c>
      <c r="B8" s="15" t="s">
        <v>424</v>
      </c>
      <c r="C8" s="19" t="s">
        <v>414</v>
      </c>
      <c r="D8" s="12" t="s">
        <v>517</v>
      </c>
      <c r="E8" s="26">
        <f t="shared" si="0"/>
        <v>0</v>
      </c>
      <c r="F8" s="29">
        <f t="shared" si="1"/>
        <v>0</v>
      </c>
      <c r="G8" s="29">
        <f t="shared" si="2"/>
        <v>0</v>
      </c>
      <c r="H8" s="23">
        <f t="shared" si="3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x14ac:dyDescent="0.25">
      <c r="A9" t="s">
        <v>262</v>
      </c>
      <c r="B9" s="15" t="s">
        <v>424</v>
      </c>
      <c r="C9" s="19" t="s">
        <v>515</v>
      </c>
      <c r="D9" s="12" t="s">
        <v>517</v>
      </c>
      <c r="E9" s="26">
        <f t="shared" si="0"/>
        <v>0</v>
      </c>
      <c r="F9" s="29">
        <f t="shared" si="1"/>
        <v>0</v>
      </c>
      <c r="G9" s="29">
        <f t="shared" si="2"/>
        <v>0</v>
      </c>
      <c r="H9" s="23">
        <f t="shared" si="3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5">
      <c r="A10" t="s">
        <v>263</v>
      </c>
      <c r="B10" s="15" t="s">
        <v>424</v>
      </c>
      <c r="C10" s="20" t="s">
        <v>49</v>
      </c>
      <c r="D10" s="12" t="s">
        <v>517</v>
      </c>
      <c r="E10" s="44">
        <f t="shared" si="0"/>
        <v>0</v>
      </c>
      <c r="F10" s="45">
        <f t="shared" si="1"/>
        <v>0</v>
      </c>
      <c r="G10" s="45">
        <f t="shared" si="2"/>
        <v>0</v>
      </c>
      <c r="H10" s="40">
        <f t="shared" si="3"/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t="s">
        <v>264</v>
      </c>
      <c r="B11" s="15" t="s">
        <v>424</v>
      </c>
      <c r="C11" s="19" t="s">
        <v>497</v>
      </c>
      <c r="D11" s="12" t="s">
        <v>517</v>
      </c>
      <c r="E11" s="26">
        <f t="shared" si="0"/>
        <v>0</v>
      </c>
      <c r="F11" s="29">
        <f t="shared" si="1"/>
        <v>0</v>
      </c>
      <c r="G11" s="29">
        <f t="shared" si="2"/>
        <v>0</v>
      </c>
      <c r="H11" s="23">
        <f t="shared" si="3"/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t="s">
        <v>265</v>
      </c>
      <c r="B12" s="15" t="s">
        <v>424</v>
      </c>
      <c r="C12" s="19" t="s">
        <v>473</v>
      </c>
      <c r="D12" s="12" t="s">
        <v>517</v>
      </c>
      <c r="E12" s="26">
        <f t="shared" si="0"/>
        <v>0</v>
      </c>
      <c r="F12" s="29">
        <f t="shared" si="1"/>
        <v>0</v>
      </c>
      <c r="G12" s="29">
        <f t="shared" si="2"/>
        <v>0</v>
      </c>
      <c r="H12" s="23">
        <f t="shared" si="3"/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t="s">
        <v>266</v>
      </c>
      <c r="B13" s="15" t="s">
        <v>424</v>
      </c>
      <c r="C13" s="19" t="s">
        <v>493</v>
      </c>
      <c r="D13" s="12" t="s">
        <v>517</v>
      </c>
      <c r="E13" s="26">
        <f t="shared" si="0"/>
        <v>0</v>
      </c>
      <c r="F13" s="29">
        <f t="shared" si="1"/>
        <v>0</v>
      </c>
      <c r="G13" s="29">
        <f t="shared" si="2"/>
        <v>0</v>
      </c>
      <c r="H13" s="23">
        <f t="shared" si="3"/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25">
      <c r="A14" t="s">
        <v>267</v>
      </c>
      <c r="B14" s="15" t="s">
        <v>424</v>
      </c>
      <c r="C14" s="19" t="s">
        <v>475</v>
      </c>
      <c r="D14" s="12" t="s">
        <v>517</v>
      </c>
      <c r="E14" s="26">
        <f t="shared" si="0"/>
        <v>0</v>
      </c>
      <c r="F14" s="29">
        <f t="shared" si="1"/>
        <v>0</v>
      </c>
      <c r="G14" s="29">
        <f t="shared" si="2"/>
        <v>0</v>
      </c>
      <c r="H14" s="23">
        <f t="shared" si="3"/>
        <v>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5">
      <c r="A15" t="s">
        <v>268</v>
      </c>
      <c r="B15" s="15" t="s">
        <v>424</v>
      </c>
      <c r="C15" s="19" t="s">
        <v>495</v>
      </c>
      <c r="D15" s="12" t="s">
        <v>517</v>
      </c>
      <c r="E15" s="26">
        <f t="shared" si="0"/>
        <v>0</v>
      </c>
      <c r="F15" s="29">
        <f t="shared" si="1"/>
        <v>0</v>
      </c>
      <c r="G15" s="29">
        <f t="shared" si="2"/>
        <v>0</v>
      </c>
      <c r="H15" s="23">
        <f t="shared" si="3"/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x14ac:dyDescent="0.25">
      <c r="A16" t="s">
        <v>269</v>
      </c>
      <c r="B16" s="15" t="s">
        <v>424</v>
      </c>
      <c r="C16" s="19" t="s">
        <v>518</v>
      </c>
      <c r="D16" s="12" t="s">
        <v>517</v>
      </c>
      <c r="E16" s="26">
        <f t="shared" si="0"/>
        <v>0</v>
      </c>
      <c r="F16" s="29">
        <f t="shared" si="1"/>
        <v>0</v>
      </c>
      <c r="G16" s="29">
        <f t="shared" si="2"/>
        <v>0</v>
      </c>
      <c r="H16" s="23">
        <f t="shared" si="3"/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5">
      <c r="A17" t="s">
        <v>270</v>
      </c>
      <c r="B17" s="15" t="s">
        <v>424</v>
      </c>
      <c r="C17" s="19" t="s">
        <v>474</v>
      </c>
      <c r="D17" s="12" t="s">
        <v>517</v>
      </c>
      <c r="E17" s="26">
        <f t="shared" si="0"/>
        <v>0</v>
      </c>
      <c r="F17" s="29">
        <f t="shared" si="1"/>
        <v>0</v>
      </c>
      <c r="G17" s="29">
        <f t="shared" si="2"/>
        <v>0</v>
      </c>
      <c r="H17" s="23">
        <f t="shared" si="3"/>
        <v>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x14ac:dyDescent="0.25">
      <c r="A18" t="s">
        <v>271</v>
      </c>
      <c r="B18" s="15" t="s">
        <v>424</v>
      </c>
      <c r="C18" s="19" t="s">
        <v>516</v>
      </c>
      <c r="D18" s="12" t="s">
        <v>517</v>
      </c>
      <c r="E18" s="26">
        <f t="shared" si="0"/>
        <v>0</v>
      </c>
      <c r="F18" s="29">
        <f t="shared" si="1"/>
        <v>0</v>
      </c>
      <c r="G18" s="29">
        <f t="shared" si="2"/>
        <v>0</v>
      </c>
      <c r="H18" s="23">
        <f t="shared" si="3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1:32" ht="15.75" thickBot="1" x14ac:dyDescent="0.3">
      <c r="A19" t="s">
        <v>272</v>
      </c>
      <c r="B19" s="16" t="s">
        <v>424</v>
      </c>
      <c r="C19" s="64" t="s">
        <v>514</v>
      </c>
      <c r="D19" s="13" t="s">
        <v>517</v>
      </c>
      <c r="E19" s="66">
        <f t="shared" si="0"/>
        <v>0</v>
      </c>
      <c r="F19" s="68">
        <f t="shared" si="1"/>
        <v>0</v>
      </c>
      <c r="G19" s="68">
        <f t="shared" si="2"/>
        <v>0</v>
      </c>
      <c r="H19" s="41">
        <f t="shared" si="3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ht="15.75" thickBot="1" x14ac:dyDescent="0.3"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5.75" thickBot="1" x14ac:dyDescent="0.3">
      <c r="A21" t="s">
        <v>17</v>
      </c>
      <c r="B21" s="14" t="s">
        <v>423</v>
      </c>
      <c r="C21" s="17" t="s">
        <v>425</v>
      </c>
      <c r="D21" s="11" t="s">
        <v>422</v>
      </c>
      <c r="E21" s="54" t="s">
        <v>417</v>
      </c>
      <c r="F21" s="28" t="s">
        <v>43</v>
      </c>
      <c r="G21" s="28" t="s">
        <v>44</v>
      </c>
      <c r="H21" s="22" t="s">
        <v>45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t="s">
        <v>273</v>
      </c>
      <c r="B22" s="38" t="s">
        <v>0</v>
      </c>
      <c r="C22" s="18" t="str">
        <f>C$3</f>
        <v>Total Cost to Serve</v>
      </c>
      <c r="D22" s="34" t="str">
        <f>D$3</f>
        <v>$, in the financial year</v>
      </c>
      <c r="E22" s="65">
        <f>SUM(E23:E28)</f>
        <v>0</v>
      </c>
      <c r="F22" s="67">
        <f>SUM(F23:F28)</f>
        <v>0</v>
      </c>
      <c r="G22" s="67">
        <f>SUM(G23:G28)</f>
        <v>0</v>
      </c>
      <c r="H22" s="39">
        <f>SUM(H23:H28)</f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</row>
    <row r="23" spans="1:32" x14ac:dyDescent="0.25">
      <c r="A23" t="s">
        <v>274</v>
      </c>
      <c r="B23" s="15" t="s">
        <v>0</v>
      </c>
      <c r="C23" s="19" t="str">
        <f>C$4</f>
        <v>Billing</v>
      </c>
      <c r="D23" s="12" t="str">
        <f>D$4</f>
        <v>$, in the financial year</v>
      </c>
      <c r="E23" s="26">
        <f t="shared" ref="E23:E28" si="4">SUM(F23:H23)</f>
        <v>0</v>
      </c>
      <c r="F23" s="74"/>
      <c r="G23" s="74"/>
      <c r="H23" s="7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5">
      <c r="A24" t="s">
        <v>275</v>
      </c>
      <c r="B24" s="15" t="s">
        <v>0</v>
      </c>
      <c r="C24" s="19" t="str">
        <f>C$5</f>
        <v>Customer service and IT</v>
      </c>
      <c r="D24" s="12" t="str">
        <f>D$5</f>
        <v>$, in the financial year</v>
      </c>
      <c r="E24" s="26">
        <f t="shared" si="4"/>
        <v>0</v>
      </c>
      <c r="F24" s="74"/>
      <c r="G24" s="74"/>
      <c r="H24" s="7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x14ac:dyDescent="0.25">
      <c r="A25" t="s">
        <v>276</v>
      </c>
      <c r="B25" s="15" t="s">
        <v>0</v>
      </c>
      <c r="C25" s="19" t="str">
        <f>C$6</f>
        <v>Debt collection</v>
      </c>
      <c r="D25" s="12" t="str">
        <f>D$6</f>
        <v>$, in the financial year</v>
      </c>
      <c r="E25" s="26">
        <f t="shared" si="4"/>
        <v>0</v>
      </c>
      <c r="F25" s="74"/>
      <c r="G25" s="74"/>
      <c r="H25" s="7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t="s">
        <v>277</v>
      </c>
      <c r="B26" s="15" t="s">
        <v>0</v>
      </c>
      <c r="C26" s="19" t="str">
        <f>C$7</f>
        <v>CTS Labour</v>
      </c>
      <c r="D26" s="12" t="str">
        <f>D$7</f>
        <v>$, in the financial year</v>
      </c>
      <c r="E26" s="26">
        <f t="shared" si="4"/>
        <v>0</v>
      </c>
      <c r="F26" s="74"/>
      <c r="G26" s="74"/>
      <c r="H26" s="7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x14ac:dyDescent="0.25">
      <c r="A27" t="s">
        <v>278</v>
      </c>
      <c r="B27" s="15" t="s">
        <v>0</v>
      </c>
      <c r="C27" s="19" t="str">
        <f>C$8</f>
        <v>Hardship</v>
      </c>
      <c r="D27" s="12" t="str">
        <f>D$8</f>
        <v>$, in the financial year</v>
      </c>
      <c r="E27" s="26">
        <f t="shared" si="4"/>
        <v>0</v>
      </c>
      <c r="F27" s="74"/>
      <c r="G27" s="74"/>
      <c r="H27" s="7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A28" t="s">
        <v>279</v>
      </c>
      <c r="B28" s="15" t="s">
        <v>0</v>
      </c>
      <c r="C28" s="19" t="str">
        <f>C$9</f>
        <v>Other Cost(s) to Serve</v>
      </c>
      <c r="D28" s="12" t="str">
        <f>D$9</f>
        <v>$, in the financial year</v>
      </c>
      <c r="E28" s="26">
        <f t="shared" si="4"/>
        <v>0</v>
      </c>
      <c r="F28" s="74"/>
      <c r="G28" s="74"/>
      <c r="H28" s="7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A29" t="s">
        <v>280</v>
      </c>
      <c r="B29" s="15" t="s">
        <v>0</v>
      </c>
      <c r="C29" s="20" t="str">
        <f>C$10</f>
        <v>Total Cost to Acquire and Retain</v>
      </c>
      <c r="D29" s="12" t="str">
        <f>D$10</f>
        <v>$, in the financial year</v>
      </c>
      <c r="E29" s="44">
        <f>SUM(E30:E37)</f>
        <v>0</v>
      </c>
      <c r="F29" s="45">
        <f>SUM(F30:F37)</f>
        <v>0</v>
      </c>
      <c r="G29" s="45">
        <f>SUM(G30:G37)</f>
        <v>0</v>
      </c>
      <c r="H29" s="40">
        <f>SUM(H30:H37)</f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x14ac:dyDescent="0.25">
      <c r="A30" t="s">
        <v>281</v>
      </c>
      <c r="B30" s="15" t="s">
        <v>0</v>
      </c>
      <c r="C30" s="19" t="str">
        <f>C$11</f>
        <v>Advertising and marketing</v>
      </c>
      <c r="D30" s="12" t="str">
        <f>D$11</f>
        <v>$, in the financial year</v>
      </c>
      <c r="E30" s="26">
        <f>SUM(F30:H30)</f>
        <v>0</v>
      </c>
      <c r="F30" s="74"/>
      <c r="G30" s="74"/>
      <c r="H30" s="7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x14ac:dyDescent="0.25">
      <c r="A31" t="s">
        <v>282</v>
      </c>
      <c r="B31" s="15" t="s">
        <v>0</v>
      </c>
      <c r="C31" s="19" t="str">
        <f>C$12</f>
        <v>Customer loyalty programs</v>
      </c>
      <c r="D31" s="12" t="str">
        <f>D$12</f>
        <v>$, in the financial year</v>
      </c>
      <c r="E31" s="26">
        <f t="shared" ref="E31:E35" si="5">SUM(F31:H31)</f>
        <v>0</v>
      </c>
      <c r="F31" s="74"/>
      <c r="G31" s="74"/>
      <c r="H31" s="7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x14ac:dyDescent="0.25">
      <c r="A32" t="s">
        <v>283</v>
      </c>
      <c r="B32" s="15" t="s">
        <v>0</v>
      </c>
      <c r="C32" s="19" t="str">
        <f>C$13</f>
        <v>CARC Labour</v>
      </c>
      <c r="D32" s="12" t="str">
        <f>D$13</f>
        <v>$, in the financial year</v>
      </c>
      <c r="E32" s="26">
        <f t="shared" si="5"/>
        <v>0</v>
      </c>
      <c r="F32" s="74"/>
      <c r="G32" s="74"/>
      <c r="H32" s="75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1:32" x14ac:dyDescent="0.25">
      <c r="A33" t="s">
        <v>284</v>
      </c>
      <c r="B33" s="15" t="s">
        <v>0</v>
      </c>
      <c r="C33" s="19" t="str">
        <f>C$14</f>
        <v xml:space="preserve">Onboarding </v>
      </c>
      <c r="D33" s="12" t="str">
        <f>D$14</f>
        <v>$, in the financial year</v>
      </c>
      <c r="E33" s="26">
        <f t="shared" si="5"/>
        <v>0</v>
      </c>
      <c r="F33" s="74"/>
      <c r="G33" s="74"/>
      <c r="H33" s="75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5">
      <c r="A34" t="s">
        <v>285</v>
      </c>
      <c r="B34" s="15" t="s">
        <v>0</v>
      </c>
      <c r="C34" s="19" t="str">
        <f>C$15</f>
        <v>Customer research</v>
      </c>
      <c r="D34" s="12" t="str">
        <f>D$15</f>
        <v>$, in the financial year</v>
      </c>
      <c r="E34" s="26">
        <f t="shared" si="5"/>
        <v>0</v>
      </c>
      <c r="F34" s="74"/>
      <c r="G34" s="74"/>
      <c r="H34" s="7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5">
      <c r="A35" t="s">
        <v>286</v>
      </c>
      <c r="B35" s="15" t="s">
        <v>0</v>
      </c>
      <c r="C35" s="19" t="str">
        <f>C$16</f>
        <v>Churn Prevention</v>
      </c>
      <c r="D35" s="12" t="str">
        <f>D$16</f>
        <v>$, in the financial year</v>
      </c>
      <c r="E35" s="26">
        <f t="shared" si="5"/>
        <v>0</v>
      </c>
      <c r="F35" s="74"/>
      <c r="G35" s="74"/>
      <c r="H35" s="7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5">
      <c r="A36" t="s">
        <v>287</v>
      </c>
      <c r="B36" s="15" t="s">
        <v>0</v>
      </c>
      <c r="C36" s="19" t="str">
        <f>C$17</f>
        <v>Third party sales</v>
      </c>
      <c r="D36" s="12" t="str">
        <f>D$17</f>
        <v>$, in the financial year</v>
      </c>
      <c r="E36" s="26">
        <f>SUM(F36:H36)</f>
        <v>0</v>
      </c>
      <c r="F36" s="74"/>
      <c r="G36" s="74"/>
      <c r="H36" s="7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5">
      <c r="A37" t="s">
        <v>288</v>
      </c>
      <c r="B37" s="15" t="s">
        <v>0</v>
      </c>
      <c r="C37" s="19" t="str">
        <f>C$18</f>
        <v>Other Cost(s) to Acquire and Retain</v>
      </c>
      <c r="D37" s="12" t="str">
        <f>D$18</f>
        <v>$, in the financial year</v>
      </c>
      <c r="E37" s="26">
        <f>SUM(F37:H37)</f>
        <v>0</v>
      </c>
      <c r="F37" s="74"/>
      <c r="G37" s="74"/>
      <c r="H37" s="7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15.75" thickBot="1" x14ac:dyDescent="0.3">
      <c r="A38" t="s">
        <v>289</v>
      </c>
      <c r="B38" s="16" t="s">
        <v>0</v>
      </c>
      <c r="C38" s="64" t="str">
        <f>C$19</f>
        <v>Other retail costs not allocated above</v>
      </c>
      <c r="D38" s="13" t="str">
        <f>D$19</f>
        <v>$, in the financial year</v>
      </c>
      <c r="E38" s="66">
        <f>SUM(F38:H38)</f>
        <v>0</v>
      </c>
      <c r="F38" s="148"/>
      <c r="G38" s="148"/>
      <c r="H38" s="149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</row>
    <row r="39" spans="1:32" ht="15.75" thickBot="1" x14ac:dyDescent="0.3">
      <c r="C39" s="7"/>
      <c r="D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15.75" thickBot="1" x14ac:dyDescent="0.3">
      <c r="A40" t="s">
        <v>35</v>
      </c>
      <c r="B40" s="14" t="s">
        <v>423</v>
      </c>
      <c r="C40" s="17" t="s">
        <v>425</v>
      </c>
      <c r="D40" s="11" t="s">
        <v>422</v>
      </c>
      <c r="E40" s="54" t="s">
        <v>417</v>
      </c>
      <c r="F40" s="28" t="s">
        <v>43</v>
      </c>
      <c r="G40" s="28" t="s">
        <v>44</v>
      </c>
      <c r="H40" s="22" t="s">
        <v>45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</row>
    <row r="41" spans="1:32" x14ac:dyDescent="0.25">
      <c r="A41" t="s">
        <v>290</v>
      </c>
      <c r="B41" s="38" t="s">
        <v>47</v>
      </c>
      <c r="C41" s="18" t="str">
        <f>C$3</f>
        <v>Total Cost to Serve</v>
      </c>
      <c r="D41" s="34" t="str">
        <f>D$3</f>
        <v>$, in the financial year</v>
      </c>
      <c r="E41" s="65">
        <f>SUM(E42:E47)</f>
        <v>0</v>
      </c>
      <c r="F41" s="67">
        <f>SUM(F42:F47)</f>
        <v>0</v>
      </c>
      <c r="G41" s="67">
        <f>SUM(G42:G47)</f>
        <v>0</v>
      </c>
      <c r="H41" s="39">
        <f>SUM(H42:H47)</f>
        <v>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x14ac:dyDescent="0.25">
      <c r="A42" t="s">
        <v>291</v>
      </c>
      <c r="B42" s="15" t="s">
        <v>47</v>
      </c>
      <c r="C42" s="19" t="str">
        <f>C$4</f>
        <v>Billing</v>
      </c>
      <c r="D42" s="12" t="str">
        <f>D$4</f>
        <v>$, in the financial year</v>
      </c>
      <c r="E42" s="26">
        <f t="shared" ref="E42:E47" si="6">SUM(F42:H42)</f>
        <v>0</v>
      </c>
      <c r="F42" s="74"/>
      <c r="G42" s="74"/>
      <c r="H42" s="7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x14ac:dyDescent="0.25">
      <c r="A43" t="s">
        <v>292</v>
      </c>
      <c r="B43" s="15" t="s">
        <v>47</v>
      </c>
      <c r="C43" s="19" t="str">
        <f>C$5</f>
        <v>Customer service and IT</v>
      </c>
      <c r="D43" s="12" t="str">
        <f>D$5</f>
        <v>$, in the financial year</v>
      </c>
      <c r="E43" s="26">
        <f t="shared" si="6"/>
        <v>0</v>
      </c>
      <c r="F43" s="74"/>
      <c r="G43" s="74"/>
      <c r="H43" s="7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x14ac:dyDescent="0.25">
      <c r="A44" t="s">
        <v>293</v>
      </c>
      <c r="B44" s="15" t="s">
        <v>47</v>
      </c>
      <c r="C44" s="19" t="str">
        <f>C$6</f>
        <v>Debt collection</v>
      </c>
      <c r="D44" s="12" t="str">
        <f>D$6</f>
        <v>$, in the financial year</v>
      </c>
      <c r="E44" s="26">
        <f t="shared" si="6"/>
        <v>0</v>
      </c>
      <c r="F44" s="74"/>
      <c r="G44" s="74"/>
      <c r="H44" s="7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1:32" x14ac:dyDescent="0.25">
      <c r="A45" t="s">
        <v>294</v>
      </c>
      <c r="B45" s="15" t="s">
        <v>47</v>
      </c>
      <c r="C45" s="19" t="str">
        <f>C$7</f>
        <v>CTS Labour</v>
      </c>
      <c r="D45" s="12" t="str">
        <f>D$7</f>
        <v>$, in the financial year</v>
      </c>
      <c r="E45" s="26">
        <f t="shared" si="6"/>
        <v>0</v>
      </c>
      <c r="F45" s="74"/>
      <c r="G45" s="74"/>
      <c r="H45" s="7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5">
      <c r="A46" t="s">
        <v>295</v>
      </c>
      <c r="B46" s="15" t="s">
        <v>47</v>
      </c>
      <c r="C46" s="19" t="str">
        <f>C$8</f>
        <v>Hardship</v>
      </c>
      <c r="D46" s="12" t="str">
        <f>D$8</f>
        <v>$, in the financial year</v>
      </c>
      <c r="E46" s="26">
        <f>SUM(F46:H46)</f>
        <v>0</v>
      </c>
      <c r="F46" s="74"/>
      <c r="G46" s="74"/>
      <c r="H46" s="7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x14ac:dyDescent="0.25">
      <c r="A47" t="s">
        <v>296</v>
      </c>
      <c r="B47" s="15" t="s">
        <v>47</v>
      </c>
      <c r="C47" s="19" t="str">
        <f>C$9</f>
        <v>Other Cost(s) to Serve</v>
      </c>
      <c r="D47" s="12" t="str">
        <f>D$9</f>
        <v>$, in the financial year</v>
      </c>
      <c r="E47" s="26">
        <f t="shared" si="6"/>
        <v>0</v>
      </c>
      <c r="F47" s="74"/>
      <c r="G47" s="74"/>
      <c r="H47" s="7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x14ac:dyDescent="0.25">
      <c r="A48" t="s">
        <v>297</v>
      </c>
      <c r="B48" s="15" t="s">
        <v>47</v>
      </c>
      <c r="C48" s="20" t="str">
        <f>C$10</f>
        <v>Total Cost to Acquire and Retain</v>
      </c>
      <c r="D48" s="12" t="str">
        <f>D$10</f>
        <v>$, in the financial year</v>
      </c>
      <c r="E48" s="44">
        <f>SUM(E49:E56)</f>
        <v>0</v>
      </c>
      <c r="F48" s="45">
        <f>SUM(F49:F56)</f>
        <v>0</v>
      </c>
      <c r="G48" s="45">
        <f>SUM(G49:G56)</f>
        <v>0</v>
      </c>
      <c r="H48" s="40">
        <f>SUM(H49:H56)</f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x14ac:dyDescent="0.25">
      <c r="A49" t="s">
        <v>298</v>
      </c>
      <c r="B49" s="15" t="s">
        <v>47</v>
      </c>
      <c r="C49" s="19" t="str">
        <f>C$11</f>
        <v>Advertising and marketing</v>
      </c>
      <c r="D49" s="12" t="str">
        <f>D$11</f>
        <v>$, in the financial year</v>
      </c>
      <c r="E49" s="26">
        <f>SUM(F49:H49)</f>
        <v>0</v>
      </c>
      <c r="F49" s="74"/>
      <c r="G49" s="74"/>
      <c r="H49" s="75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x14ac:dyDescent="0.25">
      <c r="A50" t="s">
        <v>299</v>
      </c>
      <c r="B50" s="15" t="s">
        <v>47</v>
      </c>
      <c r="C50" s="19" t="str">
        <f>C$12</f>
        <v>Customer loyalty programs</v>
      </c>
      <c r="D50" s="12" t="str">
        <f>D$12</f>
        <v>$, in the financial year</v>
      </c>
      <c r="E50" s="26">
        <f t="shared" ref="E50:E57" si="7">SUM(F50:H50)</f>
        <v>0</v>
      </c>
      <c r="F50" s="74"/>
      <c r="G50" s="74"/>
      <c r="H50" s="75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x14ac:dyDescent="0.25">
      <c r="A51" t="s">
        <v>300</v>
      </c>
      <c r="B51" s="15" t="s">
        <v>47</v>
      </c>
      <c r="C51" s="19" t="str">
        <f>C$13</f>
        <v>CARC Labour</v>
      </c>
      <c r="D51" s="12" t="str">
        <f>D$13</f>
        <v>$, in the financial year</v>
      </c>
      <c r="E51" s="26">
        <f t="shared" si="7"/>
        <v>0</v>
      </c>
      <c r="F51" s="74"/>
      <c r="G51" s="74"/>
      <c r="H51" s="7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1:32" x14ac:dyDescent="0.25">
      <c r="A52" t="s">
        <v>301</v>
      </c>
      <c r="B52" s="15" t="s">
        <v>47</v>
      </c>
      <c r="C52" s="19" t="str">
        <f>C$14</f>
        <v xml:space="preserve">Onboarding </v>
      </c>
      <c r="D52" s="12" t="str">
        <f>D$14</f>
        <v>$, in the financial year</v>
      </c>
      <c r="E52" s="26">
        <f t="shared" si="7"/>
        <v>0</v>
      </c>
      <c r="F52" s="74"/>
      <c r="G52" s="74"/>
      <c r="H52" s="7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1:32" x14ac:dyDescent="0.25">
      <c r="A53" t="s">
        <v>302</v>
      </c>
      <c r="B53" s="15" t="s">
        <v>47</v>
      </c>
      <c r="C53" s="19" t="str">
        <f>C$15</f>
        <v>Customer research</v>
      </c>
      <c r="D53" s="12" t="str">
        <f>D$15</f>
        <v>$, in the financial year</v>
      </c>
      <c r="E53" s="26">
        <f t="shared" si="7"/>
        <v>0</v>
      </c>
      <c r="F53" s="74"/>
      <c r="G53" s="74"/>
      <c r="H53" s="7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x14ac:dyDescent="0.25">
      <c r="A54" t="s">
        <v>303</v>
      </c>
      <c r="B54" s="15" t="s">
        <v>47</v>
      </c>
      <c r="C54" s="19" t="str">
        <f>C$16</f>
        <v>Churn Prevention</v>
      </c>
      <c r="D54" s="12" t="str">
        <f>D$16</f>
        <v>$, in the financial year</v>
      </c>
      <c r="E54" s="26">
        <f t="shared" si="7"/>
        <v>0</v>
      </c>
      <c r="F54" s="74"/>
      <c r="G54" s="74"/>
      <c r="H54" s="7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1:32" x14ac:dyDescent="0.25">
      <c r="A55" t="s">
        <v>304</v>
      </c>
      <c r="B55" s="15" t="s">
        <v>47</v>
      </c>
      <c r="C55" s="19" t="str">
        <f>C$17</f>
        <v>Third party sales</v>
      </c>
      <c r="D55" s="12" t="str">
        <f>D$17</f>
        <v>$, in the financial year</v>
      </c>
      <c r="E55" s="26">
        <f t="shared" si="7"/>
        <v>0</v>
      </c>
      <c r="F55" s="74"/>
      <c r="G55" s="74"/>
      <c r="H55" s="7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2" x14ac:dyDescent="0.25">
      <c r="A56" t="s">
        <v>305</v>
      </c>
      <c r="B56" s="15" t="s">
        <v>47</v>
      </c>
      <c r="C56" s="19" t="str">
        <f>C$18</f>
        <v>Other Cost(s) to Acquire and Retain</v>
      </c>
      <c r="D56" s="12" t="str">
        <f>D$18</f>
        <v>$, in the financial year</v>
      </c>
      <c r="E56" s="26">
        <f>SUM(F56:H56)</f>
        <v>0</v>
      </c>
      <c r="F56" s="74"/>
      <c r="G56" s="74"/>
      <c r="H56" s="7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1:32" ht="15.75" thickBot="1" x14ac:dyDescent="0.3">
      <c r="A57" t="s">
        <v>306</v>
      </c>
      <c r="B57" s="16" t="s">
        <v>47</v>
      </c>
      <c r="C57" s="64" t="str">
        <f>C$19</f>
        <v>Other retail costs not allocated above</v>
      </c>
      <c r="D57" s="13" t="str">
        <f>D$19</f>
        <v>$, in the financial year</v>
      </c>
      <c r="E57" s="66">
        <f t="shared" si="7"/>
        <v>0</v>
      </c>
      <c r="F57" s="148"/>
      <c r="G57" s="148"/>
      <c r="H57" s="14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1:32" ht="15.75" thickBot="1" x14ac:dyDescent="0.3">
      <c r="C58" s="7"/>
      <c r="D58" s="7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1:32" ht="15.75" thickBot="1" x14ac:dyDescent="0.3">
      <c r="A59" t="s">
        <v>36</v>
      </c>
      <c r="B59" s="14" t="s">
        <v>423</v>
      </c>
      <c r="C59" s="17" t="s">
        <v>425</v>
      </c>
      <c r="D59" s="11" t="s">
        <v>422</v>
      </c>
      <c r="E59" s="54" t="s">
        <v>417</v>
      </c>
      <c r="F59" s="28" t="s">
        <v>43</v>
      </c>
      <c r="G59" s="28" t="s">
        <v>44</v>
      </c>
      <c r="H59" s="22" t="s">
        <v>45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x14ac:dyDescent="0.25">
      <c r="A60" t="s">
        <v>307</v>
      </c>
      <c r="B60" s="38" t="s">
        <v>1</v>
      </c>
      <c r="C60" s="18" t="str">
        <f>C$3</f>
        <v>Total Cost to Serve</v>
      </c>
      <c r="D60" s="34" t="str">
        <f>D$3</f>
        <v>$, in the financial year</v>
      </c>
      <c r="E60" s="65">
        <f>SUM(E61:E66)</f>
        <v>0</v>
      </c>
      <c r="F60" s="67">
        <f>SUM(F61:F66)</f>
        <v>0</v>
      </c>
      <c r="G60" s="67">
        <f>SUM(G61:G66)</f>
        <v>0</v>
      </c>
      <c r="H60" s="39">
        <f>SUM(H61:H66)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x14ac:dyDescent="0.25">
      <c r="A61" t="s">
        <v>308</v>
      </c>
      <c r="B61" s="15" t="s">
        <v>1</v>
      </c>
      <c r="C61" s="19" t="str">
        <f>C$4</f>
        <v>Billing</v>
      </c>
      <c r="D61" s="12" t="str">
        <f>D$4</f>
        <v>$, in the financial year</v>
      </c>
      <c r="E61" s="26">
        <f t="shared" ref="E61:E66" si="8">SUM(F61:H61)</f>
        <v>0</v>
      </c>
      <c r="F61" s="74"/>
      <c r="G61" s="74"/>
      <c r="H61" s="75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x14ac:dyDescent="0.25">
      <c r="A62" t="s">
        <v>309</v>
      </c>
      <c r="B62" s="15" t="s">
        <v>1</v>
      </c>
      <c r="C62" s="19" t="str">
        <f>C$5</f>
        <v>Customer service and IT</v>
      </c>
      <c r="D62" s="12" t="str">
        <f>D$5</f>
        <v>$, in the financial year</v>
      </c>
      <c r="E62" s="26">
        <f t="shared" si="8"/>
        <v>0</v>
      </c>
      <c r="F62" s="74"/>
      <c r="G62" s="74"/>
      <c r="H62" s="75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x14ac:dyDescent="0.25">
      <c r="A63" t="s">
        <v>310</v>
      </c>
      <c r="B63" s="15" t="s">
        <v>1</v>
      </c>
      <c r="C63" s="19" t="str">
        <f>C$6</f>
        <v>Debt collection</v>
      </c>
      <c r="D63" s="12" t="str">
        <f>D$6</f>
        <v>$, in the financial year</v>
      </c>
      <c r="E63" s="26">
        <f t="shared" si="8"/>
        <v>0</v>
      </c>
      <c r="F63" s="74"/>
      <c r="G63" s="74"/>
      <c r="H63" s="75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1:32" x14ac:dyDescent="0.25">
      <c r="A64" t="s">
        <v>311</v>
      </c>
      <c r="B64" s="15" t="s">
        <v>1</v>
      </c>
      <c r="C64" s="19" t="str">
        <f>C$7</f>
        <v>CTS Labour</v>
      </c>
      <c r="D64" s="12" t="str">
        <f>D$7</f>
        <v>$, in the financial year</v>
      </c>
      <c r="E64" s="26">
        <f t="shared" si="8"/>
        <v>0</v>
      </c>
      <c r="F64" s="74"/>
      <c r="G64" s="74"/>
      <c r="H64" s="75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x14ac:dyDescent="0.25">
      <c r="A65" t="s">
        <v>312</v>
      </c>
      <c r="B65" s="15" t="s">
        <v>1</v>
      </c>
      <c r="C65" s="19" t="str">
        <f>C$8</f>
        <v>Hardship</v>
      </c>
      <c r="D65" s="12" t="str">
        <f>D$8</f>
        <v>$, in the financial year</v>
      </c>
      <c r="E65" s="26">
        <f t="shared" si="8"/>
        <v>0</v>
      </c>
      <c r="F65" s="74"/>
      <c r="G65" s="74"/>
      <c r="H65" s="75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x14ac:dyDescent="0.25">
      <c r="A66" t="s">
        <v>313</v>
      </c>
      <c r="B66" s="15" t="s">
        <v>1</v>
      </c>
      <c r="C66" s="19" t="str">
        <f>C$9</f>
        <v>Other Cost(s) to Serve</v>
      </c>
      <c r="D66" s="12" t="str">
        <f>D$9</f>
        <v>$, in the financial year</v>
      </c>
      <c r="E66" s="26">
        <f t="shared" si="8"/>
        <v>0</v>
      </c>
      <c r="F66" s="74"/>
      <c r="G66" s="74"/>
      <c r="H66" s="7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x14ac:dyDescent="0.25">
      <c r="A67" t="s">
        <v>314</v>
      </c>
      <c r="B67" s="15" t="s">
        <v>1</v>
      </c>
      <c r="C67" s="20" t="str">
        <f>C$10</f>
        <v>Total Cost to Acquire and Retain</v>
      </c>
      <c r="D67" s="12" t="str">
        <f>D$10</f>
        <v>$, in the financial year</v>
      </c>
      <c r="E67" s="44">
        <f>SUM(E68:E75)</f>
        <v>0</v>
      </c>
      <c r="F67" s="45">
        <f>SUM(F68:F75)</f>
        <v>0</v>
      </c>
      <c r="G67" s="45">
        <f>SUM(G68:G75)</f>
        <v>0</v>
      </c>
      <c r="H67" s="40">
        <f>SUM(H68:H75)</f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x14ac:dyDescent="0.25">
      <c r="A68" t="s">
        <v>315</v>
      </c>
      <c r="B68" s="15" t="s">
        <v>1</v>
      </c>
      <c r="C68" s="19" t="str">
        <f>C$11</f>
        <v>Advertising and marketing</v>
      </c>
      <c r="D68" s="12" t="str">
        <f>D$11</f>
        <v>$, in the financial year</v>
      </c>
      <c r="E68" s="26">
        <f>SUM(F68:H68)</f>
        <v>0</v>
      </c>
      <c r="F68" s="74"/>
      <c r="G68" s="74"/>
      <c r="H68" s="7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x14ac:dyDescent="0.25">
      <c r="A69" t="s">
        <v>316</v>
      </c>
      <c r="B69" s="15" t="s">
        <v>1</v>
      </c>
      <c r="C69" s="19" t="str">
        <f>C$12</f>
        <v>Customer loyalty programs</v>
      </c>
      <c r="D69" s="12" t="str">
        <f>D$12</f>
        <v>$, in the financial year</v>
      </c>
      <c r="E69" s="26">
        <f t="shared" ref="E69:E76" si="9">SUM(F69:H69)</f>
        <v>0</v>
      </c>
      <c r="F69" s="74"/>
      <c r="G69" s="74"/>
      <c r="H69" s="75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x14ac:dyDescent="0.25">
      <c r="A70" t="s">
        <v>317</v>
      </c>
      <c r="B70" s="15" t="s">
        <v>1</v>
      </c>
      <c r="C70" s="19" t="str">
        <f>C$13</f>
        <v>CARC Labour</v>
      </c>
      <c r="D70" s="12" t="str">
        <f>D$13</f>
        <v>$, in the financial year</v>
      </c>
      <c r="E70" s="26">
        <f t="shared" si="9"/>
        <v>0</v>
      </c>
      <c r="F70" s="74"/>
      <c r="G70" s="74"/>
      <c r="H70" s="75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x14ac:dyDescent="0.25">
      <c r="A71" t="s">
        <v>318</v>
      </c>
      <c r="B71" s="15" t="s">
        <v>1</v>
      </c>
      <c r="C71" s="19" t="str">
        <f>C$14</f>
        <v xml:space="preserve">Onboarding </v>
      </c>
      <c r="D71" s="12" t="str">
        <f>D$14</f>
        <v>$, in the financial year</v>
      </c>
      <c r="E71" s="26">
        <f t="shared" si="9"/>
        <v>0</v>
      </c>
      <c r="F71" s="74"/>
      <c r="G71" s="74"/>
      <c r="H71" s="75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x14ac:dyDescent="0.25">
      <c r="A72" t="s">
        <v>319</v>
      </c>
      <c r="B72" s="15" t="s">
        <v>1</v>
      </c>
      <c r="C72" s="19" t="str">
        <f>C$15</f>
        <v>Customer research</v>
      </c>
      <c r="D72" s="12" t="str">
        <f>D$15</f>
        <v>$, in the financial year</v>
      </c>
      <c r="E72" s="26">
        <f t="shared" si="9"/>
        <v>0</v>
      </c>
      <c r="F72" s="74"/>
      <c r="G72" s="74"/>
      <c r="H72" s="7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x14ac:dyDescent="0.25">
      <c r="A73" t="s">
        <v>320</v>
      </c>
      <c r="B73" s="15" t="s">
        <v>1</v>
      </c>
      <c r="C73" s="19" t="str">
        <f>C$16</f>
        <v>Churn Prevention</v>
      </c>
      <c r="D73" s="12" t="str">
        <f>D$16</f>
        <v>$, in the financial year</v>
      </c>
      <c r="E73" s="26">
        <f t="shared" si="9"/>
        <v>0</v>
      </c>
      <c r="F73" s="74"/>
      <c r="G73" s="74"/>
      <c r="H73" s="75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x14ac:dyDescent="0.25">
      <c r="A74" t="s">
        <v>321</v>
      </c>
      <c r="B74" s="15" t="s">
        <v>1</v>
      </c>
      <c r="C74" s="19" t="str">
        <f>C$17</f>
        <v>Third party sales</v>
      </c>
      <c r="D74" s="12" t="str">
        <f>D$17</f>
        <v>$, in the financial year</v>
      </c>
      <c r="E74" s="26">
        <f t="shared" si="9"/>
        <v>0</v>
      </c>
      <c r="F74" s="74"/>
      <c r="G74" s="74"/>
      <c r="H74" s="75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x14ac:dyDescent="0.25">
      <c r="A75" t="s">
        <v>322</v>
      </c>
      <c r="B75" s="15" t="s">
        <v>1</v>
      </c>
      <c r="C75" s="19" t="str">
        <f>C$18</f>
        <v>Other Cost(s) to Acquire and Retain</v>
      </c>
      <c r="D75" s="12" t="str">
        <f>D$18</f>
        <v>$, in the financial year</v>
      </c>
      <c r="E75" s="26">
        <f>SUM(F75:H75)</f>
        <v>0</v>
      </c>
      <c r="F75" s="74"/>
      <c r="G75" s="74"/>
      <c r="H75" s="75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5.75" thickBot="1" x14ac:dyDescent="0.3">
      <c r="A76" t="s">
        <v>323</v>
      </c>
      <c r="B76" s="16" t="s">
        <v>1</v>
      </c>
      <c r="C76" s="64" t="str">
        <f>C$19</f>
        <v>Other retail costs not allocated above</v>
      </c>
      <c r="D76" s="13" t="str">
        <f>D$19</f>
        <v>$, in the financial year</v>
      </c>
      <c r="E76" s="66">
        <f t="shared" si="9"/>
        <v>0</v>
      </c>
      <c r="F76" s="148"/>
      <c r="G76" s="148"/>
      <c r="H76" s="14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5.75" thickBot="1" x14ac:dyDescent="0.3">
      <c r="C77" s="7"/>
      <c r="D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5.75" thickBot="1" x14ac:dyDescent="0.3">
      <c r="A78" t="s">
        <v>37</v>
      </c>
      <c r="B78" s="14" t="s">
        <v>423</v>
      </c>
      <c r="C78" s="17" t="s">
        <v>425</v>
      </c>
      <c r="D78" s="11" t="s">
        <v>422</v>
      </c>
      <c r="E78" s="54" t="s">
        <v>417</v>
      </c>
      <c r="F78" s="28" t="s">
        <v>43</v>
      </c>
      <c r="G78" s="28" t="s">
        <v>44</v>
      </c>
      <c r="H78" s="22" t="s">
        <v>45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x14ac:dyDescent="0.25">
      <c r="A79" t="s">
        <v>324</v>
      </c>
      <c r="B79" s="38" t="s">
        <v>4</v>
      </c>
      <c r="C79" s="18" t="str">
        <f>C$3</f>
        <v>Total Cost to Serve</v>
      </c>
      <c r="D79" s="34" t="str">
        <f>D$3</f>
        <v>$, in the financial year</v>
      </c>
      <c r="E79" s="65">
        <f>SUM(E80:E85)</f>
        <v>0</v>
      </c>
      <c r="F79" s="67">
        <f>SUM(F80:F85)</f>
        <v>0</v>
      </c>
      <c r="G79" s="67">
        <f>SUM(G80:G85)</f>
        <v>0</v>
      </c>
      <c r="H79" s="39">
        <f>SUM(H80:H85)</f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x14ac:dyDescent="0.25">
      <c r="A80" t="s">
        <v>325</v>
      </c>
      <c r="B80" s="15" t="s">
        <v>4</v>
      </c>
      <c r="C80" s="19" t="str">
        <f>C$4</f>
        <v>Billing</v>
      </c>
      <c r="D80" s="12" t="str">
        <f>D$4</f>
        <v>$, in the financial year</v>
      </c>
      <c r="E80" s="26">
        <f t="shared" ref="E80:E85" si="10">SUM(F80:H80)</f>
        <v>0</v>
      </c>
      <c r="F80" s="74"/>
      <c r="G80" s="74"/>
      <c r="H80" s="75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x14ac:dyDescent="0.25">
      <c r="A81" t="s">
        <v>326</v>
      </c>
      <c r="B81" s="15" t="s">
        <v>4</v>
      </c>
      <c r="C81" s="19" t="str">
        <f>C$5</f>
        <v>Customer service and IT</v>
      </c>
      <c r="D81" s="12" t="str">
        <f>D$5</f>
        <v>$, in the financial year</v>
      </c>
      <c r="E81" s="26">
        <f t="shared" si="10"/>
        <v>0</v>
      </c>
      <c r="F81" s="74"/>
      <c r="G81" s="74"/>
      <c r="H81" s="75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x14ac:dyDescent="0.25">
      <c r="A82" t="s">
        <v>327</v>
      </c>
      <c r="B82" s="15" t="s">
        <v>4</v>
      </c>
      <c r="C82" s="19" t="str">
        <f>C$6</f>
        <v>Debt collection</v>
      </c>
      <c r="D82" s="12" t="str">
        <f>D$6</f>
        <v>$, in the financial year</v>
      </c>
      <c r="E82" s="26">
        <f t="shared" si="10"/>
        <v>0</v>
      </c>
      <c r="F82" s="74"/>
      <c r="G82" s="74"/>
      <c r="H82" s="75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x14ac:dyDescent="0.25">
      <c r="A83" t="s">
        <v>328</v>
      </c>
      <c r="B83" s="15" t="s">
        <v>4</v>
      </c>
      <c r="C83" s="19" t="str">
        <f>C$7</f>
        <v>CTS Labour</v>
      </c>
      <c r="D83" s="12" t="str">
        <f>D$7</f>
        <v>$, in the financial year</v>
      </c>
      <c r="E83" s="26">
        <f t="shared" si="10"/>
        <v>0</v>
      </c>
      <c r="F83" s="74"/>
      <c r="G83" s="74"/>
      <c r="H83" s="75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x14ac:dyDescent="0.25">
      <c r="A84" t="s">
        <v>329</v>
      </c>
      <c r="B84" s="15" t="s">
        <v>4</v>
      </c>
      <c r="C84" s="19" t="str">
        <f>C$8</f>
        <v>Hardship</v>
      </c>
      <c r="D84" s="12" t="str">
        <f>D$8</f>
        <v>$, in the financial year</v>
      </c>
      <c r="E84" s="26">
        <f t="shared" si="10"/>
        <v>0</v>
      </c>
      <c r="F84" s="74"/>
      <c r="G84" s="74"/>
      <c r="H84" s="7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x14ac:dyDescent="0.25">
      <c r="A85" t="s">
        <v>330</v>
      </c>
      <c r="B85" s="15" t="s">
        <v>4</v>
      </c>
      <c r="C85" s="19" t="str">
        <f>C$9</f>
        <v>Other Cost(s) to Serve</v>
      </c>
      <c r="D85" s="12" t="str">
        <f>D$9</f>
        <v>$, in the financial year</v>
      </c>
      <c r="E85" s="26">
        <f t="shared" si="10"/>
        <v>0</v>
      </c>
      <c r="F85" s="74"/>
      <c r="G85" s="74"/>
      <c r="H85" s="7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x14ac:dyDescent="0.25">
      <c r="A86" t="s">
        <v>331</v>
      </c>
      <c r="B86" s="15" t="s">
        <v>4</v>
      </c>
      <c r="C86" s="20" t="str">
        <f>C$10</f>
        <v>Total Cost to Acquire and Retain</v>
      </c>
      <c r="D86" s="12" t="str">
        <f>D$10</f>
        <v>$, in the financial year</v>
      </c>
      <c r="E86" s="44">
        <f>SUM(E87:E94)</f>
        <v>0</v>
      </c>
      <c r="F86" s="45">
        <f>SUM(F87:F94)</f>
        <v>0</v>
      </c>
      <c r="G86" s="45">
        <f>SUM(G87:G94)</f>
        <v>0</v>
      </c>
      <c r="H86" s="40">
        <f>SUM(H87:H94)</f>
        <v>0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x14ac:dyDescent="0.25">
      <c r="A87" t="s">
        <v>332</v>
      </c>
      <c r="B87" s="15" t="s">
        <v>4</v>
      </c>
      <c r="C87" s="19" t="str">
        <f>C$11</f>
        <v>Advertising and marketing</v>
      </c>
      <c r="D87" s="12" t="str">
        <f>D$11</f>
        <v>$, in the financial year</v>
      </c>
      <c r="E87" s="26">
        <f>SUM(F87:H87)</f>
        <v>0</v>
      </c>
      <c r="F87" s="74"/>
      <c r="G87" s="74"/>
      <c r="H87" s="7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x14ac:dyDescent="0.25">
      <c r="A88" t="s">
        <v>333</v>
      </c>
      <c r="B88" s="15" t="s">
        <v>4</v>
      </c>
      <c r="C88" s="19" t="str">
        <f>C$12</f>
        <v>Customer loyalty programs</v>
      </c>
      <c r="D88" s="12" t="str">
        <f>D$12</f>
        <v>$, in the financial year</v>
      </c>
      <c r="E88" s="26">
        <f t="shared" ref="E88:E95" si="11">SUM(F88:H88)</f>
        <v>0</v>
      </c>
      <c r="F88" s="74"/>
      <c r="G88" s="74"/>
      <c r="H88" s="7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x14ac:dyDescent="0.25">
      <c r="A89" t="s">
        <v>334</v>
      </c>
      <c r="B89" s="15" t="s">
        <v>4</v>
      </c>
      <c r="C89" s="19" t="str">
        <f>C$13</f>
        <v>CARC Labour</v>
      </c>
      <c r="D89" s="12" t="str">
        <f>D$13</f>
        <v>$, in the financial year</v>
      </c>
      <c r="E89" s="26">
        <f t="shared" si="11"/>
        <v>0</v>
      </c>
      <c r="F89" s="74"/>
      <c r="G89" s="74"/>
      <c r="H89" s="75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x14ac:dyDescent="0.25">
      <c r="A90" t="s">
        <v>335</v>
      </c>
      <c r="B90" s="15" t="s">
        <v>4</v>
      </c>
      <c r="C90" s="19" t="str">
        <f>C$14</f>
        <v xml:space="preserve">Onboarding </v>
      </c>
      <c r="D90" s="12" t="str">
        <f>D$14</f>
        <v>$, in the financial year</v>
      </c>
      <c r="E90" s="26">
        <f t="shared" si="11"/>
        <v>0</v>
      </c>
      <c r="F90" s="74"/>
      <c r="G90" s="74"/>
      <c r="H90" s="75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x14ac:dyDescent="0.25">
      <c r="A91" t="s">
        <v>336</v>
      </c>
      <c r="B91" s="15" t="s">
        <v>4</v>
      </c>
      <c r="C91" s="19" t="str">
        <f>C$15</f>
        <v>Customer research</v>
      </c>
      <c r="D91" s="12" t="str">
        <f>D$15</f>
        <v>$, in the financial year</v>
      </c>
      <c r="E91" s="26">
        <f t="shared" si="11"/>
        <v>0</v>
      </c>
      <c r="F91" s="74"/>
      <c r="G91" s="74"/>
      <c r="H91" s="75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x14ac:dyDescent="0.25">
      <c r="A92" t="s">
        <v>337</v>
      </c>
      <c r="B92" s="15" t="s">
        <v>4</v>
      </c>
      <c r="C92" s="19" t="str">
        <f>C$16</f>
        <v>Churn Prevention</v>
      </c>
      <c r="D92" s="12" t="str">
        <f>D$16</f>
        <v>$, in the financial year</v>
      </c>
      <c r="E92" s="26">
        <f t="shared" si="11"/>
        <v>0</v>
      </c>
      <c r="F92" s="74"/>
      <c r="G92" s="74"/>
      <c r="H92" s="75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x14ac:dyDescent="0.25">
      <c r="A93" t="s">
        <v>338</v>
      </c>
      <c r="B93" s="15" t="s">
        <v>4</v>
      </c>
      <c r="C93" s="19" t="str">
        <f>C$17</f>
        <v>Third party sales</v>
      </c>
      <c r="D93" s="12" t="str">
        <f>D$17</f>
        <v>$, in the financial year</v>
      </c>
      <c r="E93" s="26">
        <f t="shared" si="11"/>
        <v>0</v>
      </c>
      <c r="F93" s="74"/>
      <c r="G93" s="74"/>
      <c r="H93" s="75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x14ac:dyDescent="0.25">
      <c r="A94" t="s">
        <v>339</v>
      </c>
      <c r="B94" s="15" t="s">
        <v>4</v>
      </c>
      <c r="C94" s="19" t="str">
        <f>C$18</f>
        <v>Other Cost(s) to Acquire and Retain</v>
      </c>
      <c r="D94" s="12" t="str">
        <f>D$18</f>
        <v>$, in the financial year</v>
      </c>
      <c r="E94" s="26">
        <f t="shared" si="11"/>
        <v>0</v>
      </c>
      <c r="F94" s="74"/>
      <c r="G94" s="74"/>
      <c r="H94" s="75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5.75" thickBot="1" x14ac:dyDescent="0.3">
      <c r="A95" t="s">
        <v>340</v>
      </c>
      <c r="B95" s="16" t="s">
        <v>4</v>
      </c>
      <c r="C95" s="64" t="str">
        <f>C$19</f>
        <v>Other retail costs not allocated above</v>
      </c>
      <c r="D95" s="13" t="str">
        <f>D$19</f>
        <v>$, in the financial year</v>
      </c>
      <c r="E95" s="66">
        <f t="shared" si="11"/>
        <v>0</v>
      </c>
      <c r="F95" s="148"/>
      <c r="G95" s="148"/>
      <c r="H95" s="149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5.75" thickBot="1" x14ac:dyDescent="0.3">
      <c r="C96" s="7"/>
      <c r="D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5.75" thickBot="1" x14ac:dyDescent="0.3">
      <c r="A97" t="s">
        <v>38</v>
      </c>
      <c r="B97" s="14" t="s">
        <v>423</v>
      </c>
      <c r="C97" s="17" t="s">
        <v>425</v>
      </c>
      <c r="D97" s="11" t="s">
        <v>422</v>
      </c>
      <c r="E97" s="54" t="s">
        <v>417</v>
      </c>
      <c r="F97" s="28" t="s">
        <v>43</v>
      </c>
      <c r="G97" s="28" t="s">
        <v>44</v>
      </c>
      <c r="H97" s="22" t="s">
        <v>45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x14ac:dyDescent="0.25">
      <c r="A98" t="s">
        <v>341</v>
      </c>
      <c r="B98" s="38" t="s">
        <v>3</v>
      </c>
      <c r="C98" s="18" t="str">
        <f>C$3</f>
        <v>Total Cost to Serve</v>
      </c>
      <c r="D98" s="34" t="str">
        <f>D$3</f>
        <v>$, in the financial year</v>
      </c>
      <c r="E98" s="65">
        <f>SUM(E99:E104)</f>
        <v>0</v>
      </c>
      <c r="F98" s="67">
        <f>SUM(F99:F104)</f>
        <v>0</v>
      </c>
      <c r="G98" s="67">
        <f>SUM(G99:G104)</f>
        <v>0</v>
      </c>
      <c r="H98" s="39">
        <f>SUM(H99:H104)</f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x14ac:dyDescent="0.25">
      <c r="A99" t="s">
        <v>342</v>
      </c>
      <c r="B99" s="15" t="s">
        <v>3</v>
      </c>
      <c r="C99" s="19" t="str">
        <f>C$4</f>
        <v>Billing</v>
      </c>
      <c r="D99" s="12" t="str">
        <f>D$4</f>
        <v>$, in the financial year</v>
      </c>
      <c r="E99" s="26">
        <f t="shared" ref="E99:E104" si="12">SUM(F99:H99)</f>
        <v>0</v>
      </c>
      <c r="F99" s="74"/>
      <c r="G99" s="74"/>
      <c r="H99" s="7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x14ac:dyDescent="0.25">
      <c r="A100" t="s">
        <v>343</v>
      </c>
      <c r="B100" s="15" t="s">
        <v>3</v>
      </c>
      <c r="C100" s="19" t="str">
        <f>C$5</f>
        <v>Customer service and IT</v>
      </c>
      <c r="D100" s="12" t="str">
        <f>D$5</f>
        <v>$, in the financial year</v>
      </c>
      <c r="E100" s="26">
        <f t="shared" si="12"/>
        <v>0</v>
      </c>
      <c r="F100" s="74"/>
      <c r="G100" s="74"/>
      <c r="H100" s="75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x14ac:dyDescent="0.25">
      <c r="A101" t="s">
        <v>344</v>
      </c>
      <c r="B101" s="15" t="s">
        <v>3</v>
      </c>
      <c r="C101" s="19" t="str">
        <f>C$6</f>
        <v>Debt collection</v>
      </c>
      <c r="D101" s="12" t="str">
        <f>D$6</f>
        <v>$, in the financial year</v>
      </c>
      <c r="E101" s="26">
        <f t="shared" si="12"/>
        <v>0</v>
      </c>
      <c r="F101" s="74"/>
      <c r="G101" s="74"/>
      <c r="H101" s="75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x14ac:dyDescent="0.25">
      <c r="A102" t="s">
        <v>345</v>
      </c>
      <c r="B102" s="15" t="s">
        <v>3</v>
      </c>
      <c r="C102" s="19" t="str">
        <f>C$7</f>
        <v>CTS Labour</v>
      </c>
      <c r="D102" s="12" t="str">
        <f>D$7</f>
        <v>$, in the financial year</v>
      </c>
      <c r="E102" s="26">
        <f t="shared" si="12"/>
        <v>0</v>
      </c>
      <c r="F102" s="74"/>
      <c r="G102" s="74"/>
      <c r="H102" s="7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x14ac:dyDescent="0.25">
      <c r="A103" t="s">
        <v>346</v>
      </c>
      <c r="B103" s="15" t="s">
        <v>3</v>
      </c>
      <c r="C103" s="19" t="str">
        <f>C$8</f>
        <v>Hardship</v>
      </c>
      <c r="D103" s="12" t="str">
        <f>D$8</f>
        <v>$, in the financial year</v>
      </c>
      <c r="E103" s="26">
        <f>SUM(F103:H103)</f>
        <v>0</v>
      </c>
      <c r="F103" s="74"/>
      <c r="G103" s="74"/>
      <c r="H103" s="75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x14ac:dyDescent="0.25">
      <c r="A104" t="s">
        <v>347</v>
      </c>
      <c r="B104" s="15" t="s">
        <v>3</v>
      </c>
      <c r="C104" s="19" t="str">
        <f>C$9</f>
        <v>Other Cost(s) to Serve</v>
      </c>
      <c r="D104" s="12" t="str">
        <f>D$9</f>
        <v>$, in the financial year</v>
      </c>
      <c r="E104" s="26">
        <f t="shared" si="12"/>
        <v>0</v>
      </c>
      <c r="F104" s="74"/>
      <c r="G104" s="74"/>
      <c r="H104" s="75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x14ac:dyDescent="0.25">
      <c r="A105" t="s">
        <v>348</v>
      </c>
      <c r="B105" s="15" t="s">
        <v>3</v>
      </c>
      <c r="C105" s="20" t="str">
        <f>C$10</f>
        <v>Total Cost to Acquire and Retain</v>
      </c>
      <c r="D105" s="12" t="str">
        <f>D$10</f>
        <v>$, in the financial year</v>
      </c>
      <c r="E105" s="44">
        <f>SUM(E106:E113)</f>
        <v>0</v>
      </c>
      <c r="F105" s="45">
        <f>SUM(F106:F113)</f>
        <v>0</v>
      </c>
      <c r="G105" s="45">
        <f>SUM(G106:G113)</f>
        <v>0</v>
      </c>
      <c r="H105" s="40">
        <f>SUM(H106:H113)</f>
        <v>0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x14ac:dyDescent="0.25">
      <c r="A106" t="s">
        <v>349</v>
      </c>
      <c r="B106" s="15" t="s">
        <v>3</v>
      </c>
      <c r="C106" s="19" t="str">
        <f>C$11</f>
        <v>Advertising and marketing</v>
      </c>
      <c r="D106" s="12" t="str">
        <f>D$11</f>
        <v>$, in the financial year</v>
      </c>
      <c r="E106" s="26">
        <f>SUM(F106:H106)</f>
        <v>0</v>
      </c>
      <c r="F106" s="74"/>
      <c r="G106" s="74"/>
      <c r="H106" s="7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x14ac:dyDescent="0.25">
      <c r="A107" t="s">
        <v>350</v>
      </c>
      <c r="B107" s="15" t="s">
        <v>3</v>
      </c>
      <c r="C107" s="19" t="str">
        <f>C$12</f>
        <v>Customer loyalty programs</v>
      </c>
      <c r="D107" s="12" t="str">
        <f>D$12</f>
        <v>$, in the financial year</v>
      </c>
      <c r="E107" s="26">
        <f t="shared" ref="E107:E112" si="13">SUM(F107:H107)</f>
        <v>0</v>
      </c>
      <c r="F107" s="74"/>
      <c r="G107" s="74"/>
      <c r="H107" s="7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x14ac:dyDescent="0.25">
      <c r="A108" t="s">
        <v>351</v>
      </c>
      <c r="B108" s="15" t="s">
        <v>3</v>
      </c>
      <c r="C108" s="19" t="str">
        <f>C$13</f>
        <v>CARC Labour</v>
      </c>
      <c r="D108" s="12" t="str">
        <f>D$13</f>
        <v>$, in the financial year</v>
      </c>
      <c r="E108" s="26">
        <f t="shared" si="13"/>
        <v>0</v>
      </c>
      <c r="F108" s="74"/>
      <c r="G108" s="74"/>
      <c r="H108" s="7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x14ac:dyDescent="0.25">
      <c r="A109" t="s">
        <v>352</v>
      </c>
      <c r="B109" s="15" t="s">
        <v>3</v>
      </c>
      <c r="C109" s="19" t="str">
        <f>C$14</f>
        <v xml:space="preserve">Onboarding </v>
      </c>
      <c r="D109" s="12" t="str">
        <f>D$14</f>
        <v>$, in the financial year</v>
      </c>
      <c r="E109" s="26">
        <f t="shared" si="13"/>
        <v>0</v>
      </c>
      <c r="F109" s="74"/>
      <c r="G109" s="74"/>
      <c r="H109" s="7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x14ac:dyDescent="0.25">
      <c r="A110" t="s">
        <v>353</v>
      </c>
      <c r="B110" s="15" t="s">
        <v>3</v>
      </c>
      <c r="C110" s="19" t="str">
        <f>C$15</f>
        <v>Customer research</v>
      </c>
      <c r="D110" s="12" t="str">
        <f>D$15</f>
        <v>$, in the financial year</v>
      </c>
      <c r="E110" s="26">
        <f t="shared" si="13"/>
        <v>0</v>
      </c>
      <c r="F110" s="74"/>
      <c r="G110" s="74"/>
      <c r="H110" s="7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x14ac:dyDescent="0.25">
      <c r="A111" t="s">
        <v>354</v>
      </c>
      <c r="B111" s="15" t="s">
        <v>3</v>
      </c>
      <c r="C111" s="19" t="str">
        <f>C$16</f>
        <v>Churn Prevention</v>
      </c>
      <c r="D111" s="12" t="str">
        <f>D$16</f>
        <v>$, in the financial year</v>
      </c>
      <c r="E111" s="26">
        <f t="shared" si="13"/>
        <v>0</v>
      </c>
      <c r="F111" s="74"/>
      <c r="G111" s="74"/>
      <c r="H111" s="7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x14ac:dyDescent="0.25">
      <c r="A112" t="s">
        <v>355</v>
      </c>
      <c r="B112" s="15" t="s">
        <v>3</v>
      </c>
      <c r="C112" s="19" t="str">
        <f>C$17</f>
        <v>Third party sales</v>
      </c>
      <c r="D112" s="12" t="str">
        <f>D$17</f>
        <v>$, in the financial year</v>
      </c>
      <c r="E112" s="26">
        <f t="shared" si="13"/>
        <v>0</v>
      </c>
      <c r="F112" s="74"/>
      <c r="G112" s="74"/>
      <c r="H112" s="7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x14ac:dyDescent="0.25">
      <c r="A113" t="s">
        <v>356</v>
      </c>
      <c r="B113" s="15" t="s">
        <v>3</v>
      </c>
      <c r="C113" s="19" t="str">
        <f>C$18</f>
        <v>Other Cost(s) to Acquire and Retain</v>
      </c>
      <c r="D113" s="12" t="str">
        <f>D$18</f>
        <v>$, in the financial year</v>
      </c>
      <c r="E113" s="26">
        <f>SUM(F113:H113)</f>
        <v>0</v>
      </c>
      <c r="F113" s="74"/>
      <c r="G113" s="74"/>
      <c r="H113" s="7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5.75" thickBot="1" x14ac:dyDescent="0.3">
      <c r="A114" t="s">
        <v>357</v>
      </c>
      <c r="B114" s="16" t="s">
        <v>3</v>
      </c>
      <c r="C114" s="64" t="str">
        <f>C$19</f>
        <v>Other retail costs not allocated above</v>
      </c>
      <c r="D114" s="13" t="str">
        <f>D$19</f>
        <v>$, in the financial year</v>
      </c>
      <c r="E114" s="66">
        <f>SUM(F114:H114)</f>
        <v>0</v>
      </c>
      <c r="F114" s="148"/>
      <c r="G114" s="148"/>
      <c r="H114" s="149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x14ac:dyDescent="0.25"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x14ac:dyDescent="0.25"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x14ac:dyDescent="0.25"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x14ac:dyDescent="0.25"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x14ac:dyDescent="0.25"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x14ac:dyDescent="0.25"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</sheetData>
  <pageMargins left="0.25" right="0.25" top="0.75" bottom="0.75" header="0.3" footer="0.3"/>
  <pageSetup paperSize="9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C73"/>
  <sheetViews>
    <sheetView zoomScale="80" zoomScaleNormal="80" workbookViewId="0">
      <pane xSplit="1" ySplit="1" topLeftCell="B2" activePane="bottomRight" state="frozen"/>
      <selection activeCell="C34" sqref="C34"/>
      <selection pane="topRight" activeCell="C34" sqref="C34"/>
      <selection pane="bottomLeft" activeCell="C34" sqref="C34"/>
      <selection pane="bottomRight" activeCell="F21" sqref="F21"/>
    </sheetView>
  </sheetViews>
  <sheetFormatPr defaultRowHeight="15" x14ac:dyDescent="0.25"/>
  <cols>
    <col min="1" max="1" width="12.5703125" customWidth="1"/>
    <col min="2" max="2" width="21.140625" customWidth="1"/>
    <col min="3" max="3" width="76" bestFit="1" customWidth="1"/>
    <col min="4" max="4" width="40.42578125" customWidth="1"/>
    <col min="5" max="8" width="25.7109375" customWidth="1"/>
  </cols>
  <sheetData>
    <row r="1" spans="1:29" ht="24" thickBot="1" x14ac:dyDescent="0.4">
      <c r="B1" s="71" t="s">
        <v>452</v>
      </c>
      <c r="D1" s="10"/>
      <c r="E1" s="89" t="s">
        <v>532</v>
      </c>
      <c r="F1" s="89" t="s">
        <v>532</v>
      </c>
      <c r="G1" s="89" t="s">
        <v>532</v>
      </c>
      <c r="H1" s="89" t="s">
        <v>532</v>
      </c>
      <c r="I1" s="1"/>
    </row>
    <row r="2" spans="1:29" ht="15.75" thickBot="1" x14ac:dyDescent="0.3">
      <c r="A2" t="s">
        <v>14</v>
      </c>
      <c r="B2" s="14" t="s">
        <v>423</v>
      </c>
      <c r="C2" s="17" t="s">
        <v>425</v>
      </c>
      <c r="D2" s="11" t="s">
        <v>422</v>
      </c>
      <c r="E2" s="54" t="s">
        <v>417</v>
      </c>
      <c r="F2" s="28" t="str">
        <f>'1. Revenues and quantities'!F2:F2</f>
        <v>Residential Customers</v>
      </c>
      <c r="G2" s="28" t="str">
        <f>'1. Revenues and quantities'!G2:G2</f>
        <v>SME Customers</v>
      </c>
      <c r="H2" s="22" t="str">
        <f>'1. Revenues and quantities'!H2:H2</f>
        <v>C&amp;I Customers</v>
      </c>
    </row>
    <row r="3" spans="1:29" x14ac:dyDescent="0.25">
      <c r="A3" t="s">
        <v>358</v>
      </c>
      <c r="B3" s="42" t="s">
        <v>424</v>
      </c>
      <c r="C3" s="31" t="s">
        <v>444</v>
      </c>
      <c r="D3" s="32" t="s">
        <v>451</v>
      </c>
      <c r="E3" s="36">
        <f>SUMIF($C$13:$C$60,C3,$E$13:$E$60)</f>
        <v>0</v>
      </c>
      <c r="F3" s="37">
        <f>SUMIF($C$13:$C$60,C3,$F$13:$F$60)</f>
        <v>0</v>
      </c>
      <c r="G3" s="37">
        <f>SUMIF($C$13:$C$60,C3,$G$13:$G$60)</f>
        <v>0</v>
      </c>
      <c r="H3" s="35">
        <f>SUMIF($C$13:$C$60,C3,$H$13:$H$60)</f>
        <v>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25">
      <c r="A4" t="s">
        <v>359</v>
      </c>
      <c r="B4" s="15" t="s">
        <v>424</v>
      </c>
      <c r="C4" s="19" t="s">
        <v>445</v>
      </c>
      <c r="D4" s="2" t="s">
        <v>451</v>
      </c>
      <c r="E4" s="26">
        <f t="shared" ref="E4:E9" si="0">SUMIF($C$13:$C$60,C4,$E$13:$E$60)</f>
        <v>0</v>
      </c>
      <c r="F4" s="29">
        <f t="shared" ref="F4:F9" si="1">SUMIF($C$13:$C$60,C4,$F$13:$F$60)</f>
        <v>0</v>
      </c>
      <c r="G4" s="29">
        <f t="shared" ref="G4:G10" si="2">SUMIF($C$13:$C$60,C4,$G$13:$G$60)</f>
        <v>0</v>
      </c>
      <c r="H4" s="23">
        <f t="shared" ref="H4:H9" si="3">SUMIF($C$13:$C$60,C4,$H$13:$H$60)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25">
      <c r="A5" t="s">
        <v>360</v>
      </c>
      <c r="B5" s="15" t="s">
        <v>424</v>
      </c>
      <c r="C5" s="19" t="s">
        <v>446</v>
      </c>
      <c r="D5" s="2" t="s">
        <v>451</v>
      </c>
      <c r="E5" s="26">
        <f t="shared" si="0"/>
        <v>0</v>
      </c>
      <c r="F5" s="29">
        <f t="shared" si="1"/>
        <v>0</v>
      </c>
      <c r="G5" s="29">
        <f t="shared" si="2"/>
        <v>0</v>
      </c>
      <c r="H5" s="23">
        <f t="shared" si="3"/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15.75" thickBot="1" x14ac:dyDescent="0.3">
      <c r="A6" t="s">
        <v>361</v>
      </c>
      <c r="B6" s="15" t="s">
        <v>424</v>
      </c>
      <c r="C6" s="19" t="s">
        <v>496</v>
      </c>
      <c r="D6" s="2" t="s">
        <v>451</v>
      </c>
      <c r="E6" s="27">
        <f t="shared" si="0"/>
        <v>0</v>
      </c>
      <c r="F6" s="30">
        <f t="shared" si="1"/>
        <v>0</v>
      </c>
      <c r="G6" s="30">
        <f t="shared" si="2"/>
        <v>0</v>
      </c>
      <c r="H6" s="24">
        <f t="shared" si="3"/>
        <v>0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5">
      <c r="A7" t="s">
        <v>362</v>
      </c>
      <c r="B7" s="38" t="s">
        <v>424</v>
      </c>
      <c r="C7" s="18" t="s">
        <v>447</v>
      </c>
      <c r="D7" s="150" t="s">
        <v>451</v>
      </c>
      <c r="E7" s="36">
        <f t="shared" si="0"/>
        <v>0</v>
      </c>
      <c r="F7" s="37">
        <f t="shared" si="1"/>
        <v>0</v>
      </c>
      <c r="G7" s="37">
        <f t="shared" si="2"/>
        <v>0</v>
      </c>
      <c r="H7" s="35">
        <f t="shared" si="3"/>
        <v>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25">
      <c r="A8" t="s">
        <v>363</v>
      </c>
      <c r="B8" s="15" t="s">
        <v>424</v>
      </c>
      <c r="C8" s="20" t="s">
        <v>415</v>
      </c>
      <c r="D8" s="2" t="s">
        <v>451</v>
      </c>
      <c r="E8" s="26">
        <f t="shared" si="0"/>
        <v>0</v>
      </c>
      <c r="F8" s="29">
        <f t="shared" si="1"/>
        <v>0</v>
      </c>
      <c r="G8" s="29">
        <f t="shared" si="2"/>
        <v>0</v>
      </c>
      <c r="H8" s="23">
        <f t="shared" si="3"/>
        <v>0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t="s">
        <v>364</v>
      </c>
      <c r="B9" s="15" t="s">
        <v>424</v>
      </c>
      <c r="C9" s="20" t="s">
        <v>448</v>
      </c>
      <c r="D9" s="2" t="s">
        <v>451</v>
      </c>
      <c r="E9" s="26">
        <f t="shared" si="0"/>
        <v>0</v>
      </c>
      <c r="F9" s="29">
        <f t="shared" si="1"/>
        <v>0</v>
      </c>
      <c r="G9" s="29">
        <f>SUMIF($C$13:$C$60,C9,$G$13:$G$60)</f>
        <v>0</v>
      </c>
      <c r="H9" s="23">
        <f t="shared" si="3"/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ht="15.75" thickBot="1" x14ac:dyDescent="0.3">
      <c r="A10" t="s">
        <v>365</v>
      </c>
      <c r="B10" s="16" t="s">
        <v>424</v>
      </c>
      <c r="C10" s="69" t="s">
        <v>449</v>
      </c>
      <c r="D10" s="33" t="s">
        <v>451</v>
      </c>
      <c r="E10" s="27">
        <f>SUMIF($C$13:$C$60,C10,$E$13:$E$60)</f>
        <v>0</v>
      </c>
      <c r="F10" s="30">
        <f>SUMIF($C$13:$C$60,C10,$F$13:$F$60)</f>
        <v>0</v>
      </c>
      <c r="G10" s="30">
        <f t="shared" si="2"/>
        <v>0</v>
      </c>
      <c r="H10" s="24">
        <f>SUMIF($C$13:$C$60,C10,$H$13:$H$60)</f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5.75" thickBot="1" x14ac:dyDescent="0.3"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5.75" thickBot="1" x14ac:dyDescent="0.3">
      <c r="A12" t="s">
        <v>15</v>
      </c>
      <c r="B12" s="14" t="s">
        <v>423</v>
      </c>
      <c r="C12" s="17" t="s">
        <v>425</v>
      </c>
      <c r="D12" s="11" t="s">
        <v>422</v>
      </c>
      <c r="E12" s="54" t="str">
        <f>$E$2</f>
        <v>Total Customers</v>
      </c>
      <c r="F12" s="28" t="s">
        <v>43</v>
      </c>
      <c r="G12" s="28" t="s">
        <v>44</v>
      </c>
      <c r="H12" s="22" t="s">
        <v>45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25">
      <c r="A13" t="s">
        <v>366</v>
      </c>
      <c r="B13" s="42" t="s">
        <v>0</v>
      </c>
      <c r="C13" s="31" t="str">
        <f>C$3</f>
        <v>Depreciation and amortisation</v>
      </c>
      <c r="D13" s="32" t="str">
        <f>D$3</f>
        <v>$, attributable to the Retail Business</v>
      </c>
      <c r="E13" s="36">
        <f>SUM(F13:H13)</f>
        <v>0</v>
      </c>
      <c r="F13" s="142"/>
      <c r="G13" s="142"/>
      <c r="H13" s="14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25">
      <c r="A14" t="s">
        <v>367</v>
      </c>
      <c r="B14" s="15" t="s">
        <v>0</v>
      </c>
      <c r="C14" s="19" t="str">
        <f>C$4</f>
        <v>Interest costs</v>
      </c>
      <c r="D14" s="2" t="str">
        <f>D$4</f>
        <v>$, attributable to the Retail Business</v>
      </c>
      <c r="E14" s="26">
        <f t="shared" ref="E14:E15" si="4">SUM(F14:H14)</f>
        <v>0</v>
      </c>
      <c r="F14" s="74"/>
      <c r="G14" s="74"/>
      <c r="H14" s="75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25">
      <c r="A15" t="s">
        <v>368</v>
      </c>
      <c r="B15" s="15" t="s">
        <v>0</v>
      </c>
      <c r="C15" s="19" t="str">
        <f>C$5</f>
        <v>Tax</v>
      </c>
      <c r="D15" s="2" t="str">
        <f>D$5</f>
        <v>$, attributable to the Retail Business</v>
      </c>
      <c r="E15" s="26">
        <f t="shared" si="4"/>
        <v>0</v>
      </c>
      <c r="F15" s="74"/>
      <c r="G15" s="74"/>
      <c r="H15" s="7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5.75" thickBot="1" x14ac:dyDescent="0.3">
      <c r="A16" t="s">
        <v>369</v>
      </c>
      <c r="B16" s="15" t="s">
        <v>0</v>
      </c>
      <c r="C16" s="19" t="str">
        <f>C$6</f>
        <v>Total other Shared Costs attributable to the Retail Business not included in worksheet 5</v>
      </c>
      <c r="D16" s="2" t="str">
        <f>D$6</f>
        <v>$, attributable to the Retail Business</v>
      </c>
      <c r="E16" s="27">
        <f>SUM(F16:H16)</f>
        <v>0</v>
      </c>
      <c r="F16" s="74"/>
      <c r="G16" s="74"/>
      <c r="H16" s="7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25">
      <c r="A17" t="s">
        <v>370</v>
      </c>
      <c r="B17" s="38" t="s">
        <v>0</v>
      </c>
      <c r="C17" s="18" t="str">
        <f>C$7</f>
        <v>GROSS MARGIN</v>
      </c>
      <c r="D17" s="150" t="str">
        <f>D$7</f>
        <v>$, attributable to the Retail Business</v>
      </c>
      <c r="E17" s="36">
        <f>SUM(F17:H17)</f>
        <v>0</v>
      </c>
      <c r="F17" s="142"/>
      <c r="G17" s="142"/>
      <c r="H17" s="14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25">
      <c r="A18" t="s">
        <v>371</v>
      </c>
      <c r="B18" s="15" t="s">
        <v>0</v>
      </c>
      <c r="C18" s="20" t="str">
        <f>C$8</f>
        <v>EBITDA</v>
      </c>
      <c r="D18" s="2" t="str">
        <f>D$8</f>
        <v>$, attributable to the Retail Business</v>
      </c>
      <c r="E18" s="26">
        <f t="shared" ref="E18:E20" si="5">SUM(F18:H18)</f>
        <v>0</v>
      </c>
      <c r="F18" s="74"/>
      <c r="G18" s="74"/>
      <c r="H18" s="7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x14ac:dyDescent="0.25">
      <c r="A19" t="s">
        <v>372</v>
      </c>
      <c r="B19" s="15" t="s">
        <v>0</v>
      </c>
      <c r="C19" s="20" t="str">
        <f>C$9</f>
        <v>EBIT</v>
      </c>
      <c r="D19" s="2" t="str">
        <f>D$9</f>
        <v>$, attributable to the Retail Business</v>
      </c>
      <c r="E19" s="26">
        <f>SUM(F19:H19)</f>
        <v>0</v>
      </c>
      <c r="F19" s="29">
        <f>IFERROR(F18-F13,0)</f>
        <v>0</v>
      </c>
      <c r="G19" s="29">
        <f>IFERROR(G18-G13,0)</f>
        <v>0</v>
      </c>
      <c r="H19" s="23">
        <f>IFERROR(H18-H13,0)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5.75" thickBot="1" x14ac:dyDescent="0.3">
      <c r="A20" t="s">
        <v>373</v>
      </c>
      <c r="B20" s="16" t="s">
        <v>0</v>
      </c>
      <c r="C20" s="69" t="str">
        <f>C$10</f>
        <v>NET PROFIT AFTER TAX</v>
      </c>
      <c r="D20" s="33" t="str">
        <f>D$10</f>
        <v>$, attributable to the Retail Business</v>
      </c>
      <c r="E20" s="27">
        <f t="shared" si="5"/>
        <v>0</v>
      </c>
      <c r="F20" s="30">
        <f>IFERROR(F19-(F14+F15),0)</f>
        <v>0</v>
      </c>
      <c r="G20" s="30">
        <f>IFERROR(G19-(G14+G15),0)</f>
        <v>0</v>
      </c>
      <c r="H20" s="24">
        <f>IFERROR(H19-(H14+H15),0)</f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5.75" thickBot="1" x14ac:dyDescent="0.3"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ht="15.75" thickBot="1" x14ac:dyDescent="0.3">
      <c r="A22" t="s">
        <v>48</v>
      </c>
      <c r="B22" s="14" t="s">
        <v>423</v>
      </c>
      <c r="C22" s="17" t="s">
        <v>425</v>
      </c>
      <c r="D22" s="11" t="s">
        <v>422</v>
      </c>
      <c r="E22" s="54" t="str">
        <f>$E$2</f>
        <v>Total Customers</v>
      </c>
      <c r="F22" s="28" t="s">
        <v>43</v>
      </c>
      <c r="G22" s="28" t="s">
        <v>44</v>
      </c>
      <c r="H22" s="22" t="s">
        <v>45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25">
      <c r="A23" t="s">
        <v>374</v>
      </c>
      <c r="B23" s="42" t="s">
        <v>47</v>
      </c>
      <c r="C23" s="31" t="str">
        <f>C$3</f>
        <v>Depreciation and amortisation</v>
      </c>
      <c r="D23" s="32" t="str">
        <f>D$3</f>
        <v>$, attributable to the Retail Business</v>
      </c>
      <c r="E23" s="36">
        <f>SUM(F23:H23)</f>
        <v>0</v>
      </c>
      <c r="F23" s="142"/>
      <c r="G23" s="142"/>
      <c r="H23" s="14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25">
      <c r="A24" t="s">
        <v>375</v>
      </c>
      <c r="B24" s="15" t="s">
        <v>47</v>
      </c>
      <c r="C24" s="19" t="str">
        <f>C$4</f>
        <v>Interest costs</v>
      </c>
      <c r="D24" s="2" t="str">
        <f>D$4</f>
        <v>$, attributable to the Retail Business</v>
      </c>
      <c r="E24" s="26">
        <f t="shared" ref="E24:E25" si="6">SUM(F24:H24)</f>
        <v>0</v>
      </c>
      <c r="F24" s="74"/>
      <c r="G24" s="74"/>
      <c r="H24" s="7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25">
      <c r="A25" t="s">
        <v>376</v>
      </c>
      <c r="B25" s="15" t="s">
        <v>47</v>
      </c>
      <c r="C25" s="19" t="str">
        <f>C$5</f>
        <v>Tax</v>
      </c>
      <c r="D25" s="2" t="str">
        <f>D$5</f>
        <v>$, attributable to the Retail Business</v>
      </c>
      <c r="E25" s="26">
        <f t="shared" si="6"/>
        <v>0</v>
      </c>
      <c r="F25" s="74"/>
      <c r="G25" s="74"/>
      <c r="H25" s="7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15.75" thickBot="1" x14ac:dyDescent="0.3">
      <c r="A26" t="s">
        <v>377</v>
      </c>
      <c r="B26" s="15" t="s">
        <v>47</v>
      </c>
      <c r="C26" s="19" t="str">
        <f>C$6</f>
        <v>Total other Shared Costs attributable to the Retail Business not included in worksheet 5</v>
      </c>
      <c r="D26" s="2" t="str">
        <f>D$6</f>
        <v>$, attributable to the Retail Business</v>
      </c>
      <c r="E26" s="27">
        <f>SUM(F26:H26)</f>
        <v>0</v>
      </c>
      <c r="F26" s="74"/>
      <c r="G26" s="74"/>
      <c r="H26" s="7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25">
      <c r="A27" t="s">
        <v>378</v>
      </c>
      <c r="B27" s="38" t="s">
        <v>47</v>
      </c>
      <c r="C27" s="18" t="str">
        <f>C$7</f>
        <v>GROSS MARGIN</v>
      </c>
      <c r="D27" s="150" t="str">
        <f>D$7</f>
        <v>$, attributable to the Retail Business</v>
      </c>
      <c r="E27" s="36">
        <f>SUM(F27:H27)</f>
        <v>0</v>
      </c>
      <c r="F27" s="142"/>
      <c r="G27" s="142"/>
      <c r="H27" s="14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25">
      <c r="A28" t="s">
        <v>379</v>
      </c>
      <c r="B28" s="15" t="s">
        <v>47</v>
      </c>
      <c r="C28" s="20" t="str">
        <f>C$8</f>
        <v>EBITDA</v>
      </c>
      <c r="D28" s="2" t="str">
        <f>D$8</f>
        <v>$, attributable to the Retail Business</v>
      </c>
      <c r="E28" s="26">
        <f t="shared" ref="E28:E29" si="7">SUM(F28:H28)</f>
        <v>0</v>
      </c>
      <c r="F28" s="74"/>
      <c r="G28" s="74"/>
      <c r="H28" s="7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25">
      <c r="A29" t="s">
        <v>380</v>
      </c>
      <c r="B29" s="15" t="s">
        <v>47</v>
      </c>
      <c r="C29" s="20" t="str">
        <f>C$9</f>
        <v>EBIT</v>
      </c>
      <c r="D29" s="2" t="str">
        <f>D$9</f>
        <v>$, attributable to the Retail Business</v>
      </c>
      <c r="E29" s="26">
        <f t="shared" si="7"/>
        <v>0</v>
      </c>
      <c r="F29" s="29">
        <f>IFERROR(F28-F23,0)</f>
        <v>0</v>
      </c>
      <c r="G29" s="29">
        <f>IFERROR(G28-G23,0)</f>
        <v>0</v>
      </c>
      <c r="H29" s="23">
        <f>IFERROR(H28-H23,0)</f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ht="15.75" thickBot="1" x14ac:dyDescent="0.3">
      <c r="A30" t="s">
        <v>381</v>
      </c>
      <c r="B30" s="16" t="s">
        <v>47</v>
      </c>
      <c r="C30" s="69" t="str">
        <f>C$10</f>
        <v>NET PROFIT AFTER TAX</v>
      </c>
      <c r="D30" s="33" t="str">
        <f>D$10</f>
        <v>$, attributable to the Retail Business</v>
      </c>
      <c r="E30" s="27">
        <f>SUM(F30:H30)</f>
        <v>0</v>
      </c>
      <c r="F30" s="30">
        <f>IFERROR(F29-(F24+F25),0)</f>
        <v>0</v>
      </c>
      <c r="G30" s="30">
        <f>IFERROR(G29-(G24+G25),0)</f>
        <v>0</v>
      </c>
      <c r="H30" s="24">
        <f>IFERROR(H29-(H24+H25),0)</f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ht="15.75" thickBot="1" x14ac:dyDescent="0.3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15.75" thickBot="1" x14ac:dyDescent="0.3">
      <c r="A32" t="s">
        <v>39</v>
      </c>
      <c r="B32" s="14" t="s">
        <v>423</v>
      </c>
      <c r="C32" s="17" t="s">
        <v>425</v>
      </c>
      <c r="D32" s="11" t="s">
        <v>422</v>
      </c>
      <c r="E32" s="54" t="str">
        <f>$E$2</f>
        <v>Total Customers</v>
      </c>
      <c r="F32" s="28" t="s">
        <v>43</v>
      </c>
      <c r="G32" s="28" t="s">
        <v>44</v>
      </c>
      <c r="H32" s="22" t="s">
        <v>45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25">
      <c r="A33" t="s">
        <v>382</v>
      </c>
      <c r="B33" s="42" t="s">
        <v>1</v>
      </c>
      <c r="C33" s="31" t="str">
        <f>C$3</f>
        <v>Depreciation and amortisation</v>
      </c>
      <c r="D33" s="32" t="str">
        <f>D$3</f>
        <v>$, attributable to the Retail Business</v>
      </c>
      <c r="E33" s="36">
        <f>SUM(F33:H33)</f>
        <v>0</v>
      </c>
      <c r="F33" s="142"/>
      <c r="G33" s="142"/>
      <c r="H33" s="143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25">
      <c r="A34" t="s">
        <v>383</v>
      </c>
      <c r="B34" s="15" t="s">
        <v>1</v>
      </c>
      <c r="C34" s="19" t="str">
        <f>C$4</f>
        <v>Interest costs</v>
      </c>
      <c r="D34" s="2" t="str">
        <f>D$4</f>
        <v>$, attributable to the Retail Business</v>
      </c>
      <c r="E34" s="26">
        <f t="shared" ref="E34:E35" si="8">SUM(F34:H34)</f>
        <v>0</v>
      </c>
      <c r="F34" s="74"/>
      <c r="G34" s="74"/>
      <c r="H34" s="75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25">
      <c r="A35" t="s">
        <v>384</v>
      </c>
      <c r="B35" s="15" t="s">
        <v>1</v>
      </c>
      <c r="C35" s="19" t="str">
        <f>C$5</f>
        <v>Tax</v>
      </c>
      <c r="D35" s="2" t="str">
        <f>D$5</f>
        <v>$, attributable to the Retail Business</v>
      </c>
      <c r="E35" s="26">
        <f t="shared" si="8"/>
        <v>0</v>
      </c>
      <c r="F35" s="74"/>
      <c r="G35" s="74"/>
      <c r="H35" s="7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.75" thickBot="1" x14ac:dyDescent="0.3">
      <c r="A36" t="s">
        <v>385</v>
      </c>
      <c r="B36" s="15" t="s">
        <v>1</v>
      </c>
      <c r="C36" s="19" t="str">
        <f>C$6</f>
        <v>Total other Shared Costs attributable to the Retail Business not included in worksheet 5</v>
      </c>
      <c r="D36" s="2" t="str">
        <f>D$6</f>
        <v>$, attributable to the Retail Business</v>
      </c>
      <c r="E36" s="27">
        <f>SUM(F36:H36)</f>
        <v>0</v>
      </c>
      <c r="F36" s="74"/>
      <c r="G36" s="74"/>
      <c r="H36" s="7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25">
      <c r="A37" t="s">
        <v>386</v>
      </c>
      <c r="B37" s="38" t="s">
        <v>1</v>
      </c>
      <c r="C37" s="18" t="str">
        <f>C$7</f>
        <v>GROSS MARGIN</v>
      </c>
      <c r="D37" s="150" t="str">
        <f>D$7</f>
        <v>$, attributable to the Retail Business</v>
      </c>
      <c r="E37" s="36">
        <f>SUM(F37:H37)</f>
        <v>0</v>
      </c>
      <c r="F37" s="142"/>
      <c r="G37" s="142"/>
      <c r="H37" s="143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25">
      <c r="A38" t="s">
        <v>387</v>
      </c>
      <c r="B38" s="15" t="s">
        <v>1</v>
      </c>
      <c r="C38" s="20" t="str">
        <f>C$8</f>
        <v>EBITDA</v>
      </c>
      <c r="D38" s="2" t="str">
        <f>D$8</f>
        <v>$, attributable to the Retail Business</v>
      </c>
      <c r="E38" s="26">
        <f t="shared" ref="E38:E40" si="9">SUM(F38:H38)</f>
        <v>0</v>
      </c>
      <c r="F38" s="74"/>
      <c r="G38" s="74"/>
      <c r="H38" s="7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25">
      <c r="A39" t="s">
        <v>388</v>
      </c>
      <c r="B39" s="15" t="s">
        <v>1</v>
      </c>
      <c r="C39" s="20" t="str">
        <f>C$9</f>
        <v>EBIT</v>
      </c>
      <c r="D39" s="2" t="str">
        <f>D$9</f>
        <v>$, attributable to the Retail Business</v>
      </c>
      <c r="E39" s="26">
        <f t="shared" si="9"/>
        <v>0</v>
      </c>
      <c r="F39" s="29">
        <f>IFERROR(F38-F33,0)</f>
        <v>0</v>
      </c>
      <c r="G39" s="29">
        <f>IFERROR(G38-G33,0)</f>
        <v>0</v>
      </c>
      <c r="H39" s="23">
        <f>IFERROR(H38-H33,0)</f>
        <v>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.75" thickBot="1" x14ac:dyDescent="0.3">
      <c r="A40" t="s">
        <v>389</v>
      </c>
      <c r="B40" s="16" t="s">
        <v>1</v>
      </c>
      <c r="C40" s="69" t="str">
        <f>C$10</f>
        <v>NET PROFIT AFTER TAX</v>
      </c>
      <c r="D40" s="33" t="str">
        <f>D$10</f>
        <v>$, attributable to the Retail Business</v>
      </c>
      <c r="E40" s="27">
        <f t="shared" si="9"/>
        <v>0</v>
      </c>
      <c r="F40" s="30">
        <f>IFERROR(F39-(F34+F35),0)</f>
        <v>0</v>
      </c>
      <c r="G40" s="30">
        <f>IFERROR(G39-(G34+G35),0)</f>
        <v>0</v>
      </c>
      <c r="H40" s="24">
        <f>IFERROR(H39-(H34+H35),0)</f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.75" thickBot="1" x14ac:dyDescent="0.3"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.75" thickBot="1" x14ac:dyDescent="0.3">
      <c r="A42" t="s">
        <v>40</v>
      </c>
      <c r="B42" s="14" t="s">
        <v>423</v>
      </c>
      <c r="C42" s="17" t="s">
        <v>425</v>
      </c>
      <c r="D42" s="11" t="s">
        <v>422</v>
      </c>
      <c r="E42" s="54" t="str">
        <f>$E$2</f>
        <v>Total Customers</v>
      </c>
      <c r="F42" s="28" t="s">
        <v>43</v>
      </c>
      <c r="G42" s="28" t="s">
        <v>44</v>
      </c>
      <c r="H42" s="22" t="s">
        <v>45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25">
      <c r="A43" t="s">
        <v>390</v>
      </c>
      <c r="B43" s="42" t="s">
        <v>4</v>
      </c>
      <c r="C43" s="31" t="str">
        <f>C$3</f>
        <v>Depreciation and amortisation</v>
      </c>
      <c r="D43" s="32" t="str">
        <f>D$3</f>
        <v>$, attributable to the Retail Business</v>
      </c>
      <c r="E43" s="36">
        <f>SUM(F43:H43)</f>
        <v>0</v>
      </c>
      <c r="F43" s="142"/>
      <c r="G43" s="142"/>
      <c r="H43" s="143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25">
      <c r="A44" t="s">
        <v>391</v>
      </c>
      <c r="B44" s="15" t="s">
        <v>4</v>
      </c>
      <c r="C44" s="19" t="str">
        <f>C$4</f>
        <v>Interest costs</v>
      </c>
      <c r="D44" s="2" t="str">
        <f>D$4</f>
        <v>$, attributable to the Retail Business</v>
      </c>
      <c r="E44" s="26">
        <f t="shared" ref="E44:E45" si="10">SUM(F44:H44)</f>
        <v>0</v>
      </c>
      <c r="F44" s="74"/>
      <c r="G44" s="74"/>
      <c r="H44" s="7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25">
      <c r="A45" t="s">
        <v>392</v>
      </c>
      <c r="B45" s="15" t="s">
        <v>4</v>
      </c>
      <c r="C45" s="19" t="str">
        <f>C$5</f>
        <v>Tax</v>
      </c>
      <c r="D45" s="2" t="str">
        <f>D$5</f>
        <v>$, attributable to the Retail Business</v>
      </c>
      <c r="E45" s="26">
        <f t="shared" si="10"/>
        <v>0</v>
      </c>
      <c r="F45" s="74"/>
      <c r="G45" s="74"/>
      <c r="H45" s="7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.75" thickBot="1" x14ac:dyDescent="0.3">
      <c r="A46" t="s">
        <v>393</v>
      </c>
      <c r="B46" s="15" t="s">
        <v>4</v>
      </c>
      <c r="C46" s="19" t="str">
        <f>C$6</f>
        <v>Total other Shared Costs attributable to the Retail Business not included in worksheet 5</v>
      </c>
      <c r="D46" s="2" t="str">
        <f>D$6</f>
        <v>$, attributable to the Retail Business</v>
      </c>
      <c r="E46" s="27">
        <f>SUM(F46:H46)</f>
        <v>0</v>
      </c>
      <c r="F46" s="74"/>
      <c r="G46" s="74"/>
      <c r="H46" s="7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25">
      <c r="A47" t="s">
        <v>394</v>
      </c>
      <c r="B47" s="38" t="s">
        <v>4</v>
      </c>
      <c r="C47" s="18" t="str">
        <f>C$7</f>
        <v>GROSS MARGIN</v>
      </c>
      <c r="D47" s="150" t="str">
        <f>D$7</f>
        <v>$, attributable to the Retail Business</v>
      </c>
      <c r="E47" s="36">
        <f>SUM(F47:H47)</f>
        <v>0</v>
      </c>
      <c r="F47" s="142"/>
      <c r="G47" s="142"/>
      <c r="H47" s="143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25">
      <c r="A48" t="s">
        <v>395</v>
      </c>
      <c r="B48" s="15" t="s">
        <v>4</v>
      </c>
      <c r="C48" s="20" t="str">
        <f>C$8</f>
        <v>EBITDA</v>
      </c>
      <c r="D48" s="2" t="str">
        <f>D$8</f>
        <v>$, attributable to the Retail Business</v>
      </c>
      <c r="E48" s="26">
        <f t="shared" ref="E48:E50" si="11">SUM(F48:H48)</f>
        <v>0</v>
      </c>
      <c r="F48" s="74"/>
      <c r="G48" s="74"/>
      <c r="H48" s="7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25">
      <c r="A49" t="s">
        <v>396</v>
      </c>
      <c r="B49" s="15" t="s">
        <v>4</v>
      </c>
      <c r="C49" s="20" t="str">
        <f>C$9</f>
        <v>EBIT</v>
      </c>
      <c r="D49" s="2" t="str">
        <f>D$9</f>
        <v>$, attributable to the Retail Business</v>
      </c>
      <c r="E49" s="26">
        <f t="shared" si="11"/>
        <v>0</v>
      </c>
      <c r="F49" s="29">
        <f>IFERROR(F48-F43,0)</f>
        <v>0</v>
      </c>
      <c r="G49" s="29">
        <f>IFERROR(G48-G43,0)</f>
        <v>0</v>
      </c>
      <c r="H49" s="23">
        <f>IFERROR(H48-H43,0)</f>
        <v>0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.75" thickBot="1" x14ac:dyDescent="0.3">
      <c r="A50" t="s">
        <v>397</v>
      </c>
      <c r="B50" s="16" t="s">
        <v>4</v>
      </c>
      <c r="C50" s="69" t="str">
        <f>C$10</f>
        <v>NET PROFIT AFTER TAX</v>
      </c>
      <c r="D50" s="33" t="str">
        <f>D$10</f>
        <v>$, attributable to the Retail Business</v>
      </c>
      <c r="E50" s="27">
        <f t="shared" si="11"/>
        <v>0</v>
      </c>
      <c r="F50" s="30">
        <f>IFERROR(F49-(F44+F45),0)</f>
        <v>0</v>
      </c>
      <c r="G50" s="30">
        <f>IFERROR(G49-(G44+G45),0)</f>
        <v>0</v>
      </c>
      <c r="H50" s="24">
        <f>IFERROR(H49-(H44+H45),0)</f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.75" thickBot="1" x14ac:dyDescent="0.3"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.75" thickBot="1" x14ac:dyDescent="0.3">
      <c r="A52" t="s">
        <v>41</v>
      </c>
      <c r="B52" s="14" t="s">
        <v>423</v>
      </c>
      <c r="C52" s="17" t="s">
        <v>425</v>
      </c>
      <c r="D52" s="11" t="s">
        <v>422</v>
      </c>
      <c r="E52" s="54" t="str">
        <f>'2. Wholesale'!E87:E87</f>
        <v>Total Customers</v>
      </c>
      <c r="F52" s="28" t="s">
        <v>43</v>
      </c>
      <c r="G52" s="28" t="s">
        <v>44</v>
      </c>
      <c r="H52" s="22" t="s">
        <v>45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25">
      <c r="A53" t="s">
        <v>398</v>
      </c>
      <c r="B53" s="42" t="s">
        <v>3</v>
      </c>
      <c r="C53" s="31" t="str">
        <f>C$3</f>
        <v>Depreciation and amortisation</v>
      </c>
      <c r="D53" s="32" t="str">
        <f>D$3</f>
        <v>$, attributable to the Retail Business</v>
      </c>
      <c r="E53" s="36">
        <f>SUM(F53:H53)</f>
        <v>0</v>
      </c>
      <c r="F53" s="142"/>
      <c r="G53" s="142"/>
      <c r="H53" s="143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25">
      <c r="A54" t="s">
        <v>399</v>
      </c>
      <c r="B54" s="15" t="s">
        <v>3</v>
      </c>
      <c r="C54" s="19" t="str">
        <f>C$4</f>
        <v>Interest costs</v>
      </c>
      <c r="D54" s="2" t="str">
        <f>D$4</f>
        <v>$, attributable to the Retail Business</v>
      </c>
      <c r="E54" s="26">
        <f t="shared" ref="E54:E55" si="12">SUM(F54:H54)</f>
        <v>0</v>
      </c>
      <c r="F54" s="74"/>
      <c r="G54" s="74"/>
      <c r="H54" s="7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25">
      <c r="A55" t="s">
        <v>400</v>
      </c>
      <c r="B55" s="15" t="s">
        <v>3</v>
      </c>
      <c r="C55" s="19" t="str">
        <f>C$5</f>
        <v>Tax</v>
      </c>
      <c r="D55" s="2" t="str">
        <f>D$5</f>
        <v>$, attributable to the Retail Business</v>
      </c>
      <c r="E55" s="26">
        <f t="shared" si="12"/>
        <v>0</v>
      </c>
      <c r="F55" s="74"/>
      <c r="G55" s="74"/>
      <c r="H55" s="7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.75" thickBot="1" x14ac:dyDescent="0.3">
      <c r="A56" t="s">
        <v>401</v>
      </c>
      <c r="B56" s="15" t="s">
        <v>3</v>
      </c>
      <c r="C56" s="19" t="str">
        <f>C$6</f>
        <v>Total other Shared Costs attributable to the Retail Business not included in worksheet 5</v>
      </c>
      <c r="D56" s="2" t="str">
        <f>D$6</f>
        <v>$, attributable to the Retail Business</v>
      </c>
      <c r="E56" s="27">
        <f>SUM(F56:H56)</f>
        <v>0</v>
      </c>
      <c r="F56" s="74"/>
      <c r="G56" s="74"/>
      <c r="H56" s="7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25">
      <c r="A57" t="s">
        <v>402</v>
      </c>
      <c r="B57" s="38" t="s">
        <v>3</v>
      </c>
      <c r="C57" s="18" t="str">
        <f>C$7</f>
        <v>GROSS MARGIN</v>
      </c>
      <c r="D57" s="150" t="str">
        <f>D$7</f>
        <v>$, attributable to the Retail Business</v>
      </c>
      <c r="E57" s="36">
        <f>SUM(F57:H57)</f>
        <v>0</v>
      </c>
      <c r="F57" s="142"/>
      <c r="G57" s="142"/>
      <c r="H57" s="14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25">
      <c r="A58" t="s">
        <v>403</v>
      </c>
      <c r="B58" s="15" t="s">
        <v>3</v>
      </c>
      <c r="C58" s="20" t="str">
        <f>C$8</f>
        <v>EBITDA</v>
      </c>
      <c r="D58" s="2" t="str">
        <f>D$8</f>
        <v>$, attributable to the Retail Business</v>
      </c>
      <c r="E58" s="26">
        <f t="shared" ref="E58:E60" si="13">SUM(F58:H58)</f>
        <v>0</v>
      </c>
      <c r="F58" s="74"/>
      <c r="G58" s="74"/>
      <c r="H58" s="75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25">
      <c r="A59" t="s">
        <v>404</v>
      </c>
      <c r="B59" s="15" t="s">
        <v>3</v>
      </c>
      <c r="C59" s="20" t="str">
        <f>C$9</f>
        <v>EBIT</v>
      </c>
      <c r="D59" s="2" t="str">
        <f>D$9</f>
        <v>$, attributable to the Retail Business</v>
      </c>
      <c r="E59" s="26">
        <f t="shared" si="13"/>
        <v>0</v>
      </c>
      <c r="F59" s="29">
        <f>IFERROR(F58-F53,0)</f>
        <v>0</v>
      </c>
      <c r="G59" s="29">
        <f>IFERROR(G58-G53,0)</f>
        <v>0</v>
      </c>
      <c r="H59" s="23">
        <f>IFERROR(H58-H53,0)</f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.75" thickBot="1" x14ac:dyDescent="0.3">
      <c r="A60" t="s">
        <v>405</v>
      </c>
      <c r="B60" s="16" t="s">
        <v>3</v>
      </c>
      <c r="C60" s="69" t="str">
        <f>C$10</f>
        <v>NET PROFIT AFTER TAX</v>
      </c>
      <c r="D60" s="33" t="str">
        <f>D$10</f>
        <v>$, attributable to the Retail Business</v>
      </c>
      <c r="E60" s="27">
        <f t="shared" si="13"/>
        <v>0</v>
      </c>
      <c r="F60" s="30">
        <f>IFERROR(F59-(F54+F55),0)</f>
        <v>0</v>
      </c>
      <c r="G60" s="30">
        <f>IFERROR(G59-(G54+G55),0)</f>
        <v>0</v>
      </c>
      <c r="H60" s="24">
        <f>IFERROR(H59-(H54+H55),0)</f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25"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x14ac:dyDescent="0.25"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x14ac:dyDescent="0.25"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25"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0:29" x14ac:dyDescent="0.25"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0:29" x14ac:dyDescent="0.25"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0:29" x14ac:dyDescent="0.25"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0:29" x14ac:dyDescent="0.25"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0:29" x14ac:dyDescent="0.25"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0:29" x14ac:dyDescent="0.25"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0:29" x14ac:dyDescent="0.25"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0:29" x14ac:dyDescent="0.25"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0:29" x14ac:dyDescent="0.25"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</sheetData>
  <pageMargins left="0.25" right="0.25" top="0.75" bottom="0.75" header="0.3" footer="0.3"/>
  <pageSetup paperSize="9" scale="4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80" zoomScaleNormal="80" workbookViewId="0">
      <selection activeCell="U21" sqref="U21"/>
    </sheetView>
  </sheetViews>
  <sheetFormatPr defaultRowHeight="15" x14ac:dyDescent="0.25"/>
  <sheetData>
    <row r="1" spans="1:2" ht="23.25" x14ac:dyDescent="0.35">
      <c r="A1" s="72" t="s">
        <v>498</v>
      </c>
    </row>
    <row r="3" spans="1:2" x14ac:dyDescent="0.25">
      <c r="B3" s="3" t="s">
        <v>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Revenues and quantities</vt:lpstr>
      <vt:lpstr>2. Wholesale</vt:lpstr>
      <vt:lpstr>3. Network</vt:lpstr>
      <vt:lpstr>4. Environmental</vt:lpstr>
      <vt:lpstr>5. Retail costs</vt:lpstr>
      <vt:lpstr>6. Other Financial</vt:lpstr>
      <vt:lpstr>7. Comments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Donohoe, Warwick</dc:creator>
  <cp:lastModifiedBy>Abdul Rahim, Ray</cp:lastModifiedBy>
  <cp:lastPrinted>2017-07-14T02:38:55Z</cp:lastPrinted>
  <dcterms:created xsi:type="dcterms:W3CDTF">2017-06-07T05:13:27Z</dcterms:created>
  <dcterms:modified xsi:type="dcterms:W3CDTF">2019-12-20T03:22:36Z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f">
    <vt:lpwstr>\\cdchnas-evs02\home$\kcheu\retail electricity inquiry - cost stack and customer offer data - potential structure of data items (D2017-00077594).xlsx</vt:lpwstr>
  </property>
</Properties>
</file>